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ybestseller-my.sharepoint.com/personal/dann_pedersen_bestseller_com/Documents/Desktop/"/>
    </mc:Choice>
  </mc:AlternateContent>
  <xr:revisionPtr revIDLastSave="8" documentId="13_ncr:1_{E2C9ACFE-6333-4C68-B9CA-A6C615BA040E}" xr6:coauthVersionLast="47" xr6:coauthVersionMax="47" xr10:uidLastSave="{E432C0B5-1A52-4715-A8A2-6890ABF5164D}"/>
  <bookViews>
    <workbookView xWindow="-110" yWindow="-110" windowWidth="19420" windowHeight="11500" xr2:uid="{00000000-000D-0000-FFFF-FFFF00000000}"/>
  </bookViews>
  <sheets>
    <sheet name="Calendar" sheetId="1" r:id="rId1"/>
    <sheet name="Danske helligdage" sheetId="3" state="hidden" r:id="rId2"/>
    <sheet name="Settings" sheetId="2" r:id="rId3"/>
  </sheets>
  <definedNames>
    <definedName name="_xlnm.Print_Area" localSheetId="0">Calendar!$A$1:$AF$70</definedName>
    <definedName name="År">'Danske helligdage'!$J$1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5" i="3"/>
  <c r="C1" i="3"/>
  <c r="D6" i="3" s="1"/>
  <c r="J4" i="3" l="1"/>
  <c r="J5" i="3"/>
  <c r="J8" i="3" s="1"/>
  <c r="J6" i="3"/>
  <c r="J12" i="3" s="1"/>
  <c r="D10" i="3"/>
  <c r="D7" i="3"/>
  <c r="D8" i="3" s="1"/>
  <c r="D5" i="3"/>
  <c r="AE39" i="1"/>
  <c r="Z39" i="1"/>
  <c r="U39" i="1"/>
  <c r="P39" i="1"/>
  <c r="K39" i="1"/>
  <c r="F39" i="1"/>
  <c r="K35" i="1"/>
  <c r="AE4" i="1"/>
  <c r="Z4" i="1"/>
  <c r="U4" i="1"/>
  <c r="P4" i="1"/>
  <c r="K4" i="1"/>
  <c r="F4" i="1"/>
  <c r="J7" i="3" l="1"/>
  <c r="D4" i="1"/>
  <c r="E4" i="1"/>
  <c r="J9" i="3"/>
  <c r="J10" i="3" s="1"/>
  <c r="J11" i="3" s="1"/>
  <c r="J13" i="3"/>
  <c r="D9" i="3"/>
  <c r="B2" i="1"/>
  <c r="B37" i="1" s="1"/>
  <c r="J14" i="3" l="1"/>
  <c r="J15" i="3" s="1"/>
  <c r="J16" i="3" s="1"/>
  <c r="AA40" i="1"/>
  <c r="AB39" i="1"/>
  <c r="V40" i="1"/>
  <c r="W39" i="1"/>
  <c r="Q40" i="1"/>
  <c r="R39" i="1"/>
  <c r="L40" i="1"/>
  <c r="M39" i="1"/>
  <c r="G40" i="1"/>
  <c r="H39" i="1"/>
  <c r="C39" i="1"/>
  <c r="B40" i="1"/>
  <c r="AA5" i="1"/>
  <c r="AB4" i="1"/>
  <c r="V5" i="1"/>
  <c r="W4" i="1"/>
  <c r="R4" i="1"/>
  <c r="Q5" i="1"/>
  <c r="L5" i="1"/>
  <c r="M4" i="1"/>
  <c r="H4" i="1"/>
  <c r="B5" i="1"/>
  <c r="C4" i="1"/>
  <c r="U5" i="1" l="1"/>
  <c r="K40" i="1"/>
  <c r="AE40" i="1"/>
  <c r="F40" i="1"/>
  <c r="J21" i="3"/>
  <c r="J17" i="3"/>
  <c r="J20" i="3" s="1"/>
  <c r="C40" i="1"/>
  <c r="M5" i="1"/>
  <c r="P5" i="1"/>
  <c r="W5" i="1"/>
  <c r="Z5" i="1"/>
  <c r="C5" i="1"/>
  <c r="F5" i="1"/>
  <c r="M40" i="1"/>
  <c r="P40" i="1"/>
  <c r="V41" i="1"/>
  <c r="Z40" i="1"/>
  <c r="AB5" i="1"/>
  <c r="AE5" i="1"/>
  <c r="R40" i="1"/>
  <c r="U40" i="1"/>
  <c r="B41" i="1"/>
  <c r="AA41" i="1"/>
  <c r="Q41" i="1"/>
  <c r="R5" i="1"/>
  <c r="AB40" i="1"/>
  <c r="W40" i="1"/>
  <c r="L41" i="1"/>
  <c r="G41" i="1"/>
  <c r="H40" i="1"/>
  <c r="Q6" i="1"/>
  <c r="AA6" i="1"/>
  <c r="V6" i="1"/>
  <c r="L6" i="1"/>
  <c r="B6" i="1"/>
  <c r="F6" i="1" l="1"/>
  <c r="P6" i="1"/>
  <c r="Z6" i="1"/>
  <c r="AE6" i="1"/>
  <c r="V42" i="1"/>
  <c r="V43" i="1" s="1"/>
  <c r="W41" i="1"/>
  <c r="K41" i="1"/>
  <c r="U41" i="1"/>
  <c r="Z41" i="1"/>
  <c r="P41" i="1"/>
  <c r="AE41" i="1"/>
  <c r="R41" i="1"/>
  <c r="F41" i="1"/>
  <c r="K26" i="3"/>
  <c r="L26" i="3"/>
  <c r="D13" i="3" s="1"/>
  <c r="J18" i="3"/>
  <c r="AA42" i="1"/>
  <c r="R6" i="1"/>
  <c r="U6" i="1"/>
  <c r="Q42" i="1"/>
  <c r="C41" i="1"/>
  <c r="B42" i="1"/>
  <c r="AB41" i="1"/>
  <c r="Q7" i="1"/>
  <c r="W42" i="1"/>
  <c r="M41" i="1"/>
  <c r="L42" i="1"/>
  <c r="G42" i="1"/>
  <c r="H41" i="1"/>
  <c r="AA7" i="1"/>
  <c r="AB6" i="1"/>
  <c r="W6" i="1"/>
  <c r="V7" i="1"/>
  <c r="M6" i="1"/>
  <c r="L7" i="1"/>
  <c r="B7" i="1"/>
  <c r="C9" i="2"/>
  <c r="E14" i="2" s="1"/>
  <c r="G5" i="1" s="1"/>
  <c r="Z42" i="1" l="1"/>
  <c r="R42" i="1"/>
  <c r="AA43" i="1"/>
  <c r="U7" i="1"/>
  <c r="Z7" i="1"/>
  <c r="AE7" i="1"/>
  <c r="K5" i="1"/>
  <c r="F7" i="1"/>
  <c r="AB42" i="1"/>
  <c r="R7" i="1"/>
  <c r="Q43" i="1"/>
  <c r="F42" i="1"/>
  <c r="Z43" i="1"/>
  <c r="U42" i="1"/>
  <c r="K42" i="1"/>
  <c r="AE43" i="1"/>
  <c r="AE42" i="1"/>
  <c r="P42" i="1"/>
  <c r="K28" i="3"/>
  <c r="K29" i="3" s="1"/>
  <c r="K30" i="3" s="1"/>
  <c r="K24" i="3"/>
  <c r="K25" i="3"/>
  <c r="K27" i="3"/>
  <c r="L37" i="3"/>
  <c r="D18" i="3" s="1"/>
  <c r="L31" i="3"/>
  <c r="L36" i="3"/>
  <c r="D17" i="3" s="1"/>
  <c r="L25" i="3"/>
  <c r="D12" i="3" s="1"/>
  <c r="L34" i="3"/>
  <c r="D16" i="3" s="1"/>
  <c r="L27" i="3"/>
  <c r="D14" i="3" s="1"/>
  <c r="L24" i="3"/>
  <c r="D11" i="3" s="1"/>
  <c r="M7" i="1"/>
  <c r="P7" i="1"/>
  <c r="L8" i="1"/>
  <c r="Q8" i="1"/>
  <c r="B43" i="1"/>
  <c r="C42" i="1"/>
  <c r="AB43" i="1"/>
  <c r="AA44" i="1"/>
  <c r="W43" i="1"/>
  <c r="V44" i="1"/>
  <c r="L43" i="1"/>
  <c r="O43" i="1" s="1"/>
  <c r="M42" i="1"/>
  <c r="H42" i="1"/>
  <c r="G43" i="1"/>
  <c r="AA8" i="1"/>
  <c r="AB7" i="1"/>
  <c r="V8" i="1"/>
  <c r="W7" i="1"/>
  <c r="H5" i="1"/>
  <c r="G6" i="1"/>
  <c r="B8" i="1"/>
  <c r="C6" i="1"/>
  <c r="J42" i="1" l="1"/>
  <c r="T42" i="1"/>
  <c r="Y43" i="1"/>
  <c r="AC8" i="1"/>
  <c r="AD8" i="1"/>
  <c r="J43" i="1"/>
  <c r="R43" i="1"/>
  <c r="T43" i="1"/>
  <c r="E42" i="1"/>
  <c r="O42" i="1"/>
  <c r="E43" i="1"/>
  <c r="AD7" i="1"/>
  <c r="Y42" i="1"/>
  <c r="K6" i="1"/>
  <c r="J6" i="1"/>
  <c r="T8" i="1"/>
  <c r="AD42" i="1"/>
  <c r="P8" i="1"/>
  <c r="O8" i="1"/>
  <c r="Y7" i="1"/>
  <c r="AD43" i="1"/>
  <c r="Y44" i="1"/>
  <c r="E7" i="1"/>
  <c r="O7" i="1"/>
  <c r="F8" i="1"/>
  <c r="E8" i="1"/>
  <c r="Z8" i="1"/>
  <c r="Y8" i="1"/>
  <c r="T7" i="1"/>
  <c r="AD44" i="1"/>
  <c r="Y39" i="1"/>
  <c r="E39" i="1"/>
  <c r="T4" i="1"/>
  <c r="AD39" i="1"/>
  <c r="Y4" i="1"/>
  <c r="T39" i="1"/>
  <c r="O39" i="1"/>
  <c r="J39" i="1"/>
  <c r="O4" i="1"/>
  <c r="AD4" i="1"/>
  <c r="J4" i="1"/>
  <c r="Y5" i="1"/>
  <c r="O40" i="1"/>
  <c r="T5" i="1"/>
  <c r="AD5" i="1"/>
  <c r="J40" i="1"/>
  <c r="T40" i="1"/>
  <c r="AD40" i="1"/>
  <c r="E40" i="1"/>
  <c r="E5" i="1"/>
  <c r="Y40" i="1"/>
  <c r="O5" i="1"/>
  <c r="E41" i="1"/>
  <c r="Y6" i="1"/>
  <c r="J41" i="1"/>
  <c r="O41" i="1"/>
  <c r="AD6" i="1"/>
  <c r="T41" i="1"/>
  <c r="E6" i="1"/>
  <c r="Y41" i="1"/>
  <c r="AD41" i="1"/>
  <c r="O6" i="1"/>
  <c r="T6" i="1"/>
  <c r="J5" i="1"/>
  <c r="U43" i="1"/>
  <c r="Q44" i="1"/>
  <c r="X43" i="1"/>
  <c r="L9" i="1"/>
  <c r="P43" i="1"/>
  <c r="N43" i="1"/>
  <c r="F43" i="1"/>
  <c r="D43" i="1"/>
  <c r="S43" i="1"/>
  <c r="I42" i="1"/>
  <c r="N42" i="1"/>
  <c r="S42" i="1"/>
  <c r="AC42" i="1"/>
  <c r="K43" i="1"/>
  <c r="I43" i="1"/>
  <c r="AE44" i="1"/>
  <c r="AC44" i="1"/>
  <c r="I39" i="1"/>
  <c r="N39" i="1"/>
  <c r="AC39" i="1"/>
  <c r="S39" i="1"/>
  <c r="X39" i="1"/>
  <c r="D39" i="1"/>
  <c r="X40" i="1"/>
  <c r="D40" i="1"/>
  <c r="I40" i="1"/>
  <c r="AC40" i="1"/>
  <c r="N40" i="1"/>
  <c r="S40" i="1"/>
  <c r="X42" i="1"/>
  <c r="N41" i="1"/>
  <c r="I41" i="1"/>
  <c r="AC41" i="1"/>
  <c r="D41" i="1"/>
  <c r="S41" i="1"/>
  <c r="X41" i="1"/>
  <c r="Z44" i="1"/>
  <c r="X44" i="1"/>
  <c r="AE8" i="1"/>
  <c r="AC43" i="1"/>
  <c r="D42" i="1"/>
  <c r="N8" i="1"/>
  <c r="X4" i="1"/>
  <c r="S8" i="1"/>
  <c r="N7" i="1"/>
  <c r="I6" i="1"/>
  <c r="AC5" i="1"/>
  <c r="X8" i="1"/>
  <c r="S7" i="1"/>
  <c r="N6" i="1"/>
  <c r="I5" i="1"/>
  <c r="S4" i="1"/>
  <c r="X7" i="1"/>
  <c r="S6" i="1"/>
  <c r="N5" i="1"/>
  <c r="I4" i="1"/>
  <c r="D6" i="1"/>
  <c r="D7" i="1"/>
  <c r="AC7" i="1"/>
  <c r="X6" i="1"/>
  <c r="S5" i="1"/>
  <c r="N4" i="1"/>
  <c r="D5" i="1"/>
  <c r="AC6" i="1"/>
  <c r="X5" i="1"/>
  <c r="AC4" i="1"/>
  <c r="N9" i="1"/>
  <c r="D8" i="1"/>
  <c r="K32" i="3"/>
  <c r="K33" i="3" s="1"/>
  <c r="K31" i="3"/>
  <c r="M8" i="1"/>
  <c r="Q9" i="1"/>
  <c r="U8" i="1"/>
  <c r="B44" i="1"/>
  <c r="E44" i="1" s="1"/>
  <c r="C43" i="1"/>
  <c r="R8" i="1"/>
  <c r="AB44" i="1"/>
  <c r="AA45" i="1"/>
  <c r="AD45" i="1" s="1"/>
  <c r="V45" i="1"/>
  <c r="Y45" i="1" s="1"/>
  <c r="W44" i="1"/>
  <c r="L44" i="1"/>
  <c r="O44" i="1" s="1"/>
  <c r="M43" i="1"/>
  <c r="H43" i="1"/>
  <c r="G44" i="1"/>
  <c r="J44" i="1" s="1"/>
  <c r="AB8" i="1"/>
  <c r="AA9" i="1"/>
  <c r="V9" i="1"/>
  <c r="W8" i="1"/>
  <c r="M9" i="1"/>
  <c r="B9" i="1"/>
  <c r="H6" i="1"/>
  <c r="G7" i="1"/>
  <c r="C7" i="1"/>
  <c r="F9" i="1" l="1"/>
  <c r="E9" i="1"/>
  <c r="U44" i="1"/>
  <c r="T44" i="1"/>
  <c r="U9" i="1"/>
  <c r="T9" i="1"/>
  <c r="Z9" i="1"/>
  <c r="Y9" i="1"/>
  <c r="K7" i="1"/>
  <c r="J7" i="1"/>
  <c r="AE9" i="1"/>
  <c r="AD9" i="1"/>
  <c r="P9" i="1"/>
  <c r="O9" i="1"/>
  <c r="L10" i="1"/>
  <c r="S44" i="1"/>
  <c r="Q45" i="1"/>
  <c r="R44" i="1"/>
  <c r="Z45" i="1"/>
  <c r="X45" i="1"/>
  <c r="K44" i="1"/>
  <c r="I44" i="1"/>
  <c r="AE45" i="1"/>
  <c r="AC45" i="1"/>
  <c r="X9" i="1"/>
  <c r="AC9" i="1"/>
  <c r="D9" i="1"/>
  <c r="Q10" i="1"/>
  <c r="P44" i="1"/>
  <c r="N44" i="1"/>
  <c r="I7" i="1"/>
  <c r="S9" i="1"/>
  <c r="F44" i="1"/>
  <c r="D44" i="1"/>
  <c r="K34" i="3"/>
  <c r="K35" i="3"/>
  <c r="K36" i="3" s="1"/>
  <c r="K37" i="3" s="1"/>
  <c r="R9" i="1"/>
  <c r="B45" i="1"/>
  <c r="E45" i="1" s="1"/>
  <c r="C44" i="1"/>
  <c r="AA46" i="1"/>
  <c r="AD46" i="1" s="1"/>
  <c r="AB45" i="1"/>
  <c r="W45" i="1"/>
  <c r="V46" i="1"/>
  <c r="Y46" i="1" s="1"/>
  <c r="M44" i="1"/>
  <c r="L45" i="1"/>
  <c r="O45" i="1" s="1"/>
  <c r="G45" i="1"/>
  <c r="J45" i="1" s="1"/>
  <c r="H44" i="1"/>
  <c r="AB9" i="1"/>
  <c r="AA10" i="1"/>
  <c r="AD10" i="1" s="1"/>
  <c r="W9" i="1"/>
  <c r="V10" i="1"/>
  <c r="Y10" i="1" s="1"/>
  <c r="G8" i="1"/>
  <c r="J8" i="1" s="1"/>
  <c r="H7" i="1"/>
  <c r="B10" i="1"/>
  <c r="E10" i="1" s="1"/>
  <c r="C8" i="1"/>
  <c r="R10" i="1" l="1"/>
  <c r="T10" i="1"/>
  <c r="N10" i="1"/>
  <c r="O10" i="1"/>
  <c r="S45" i="1"/>
  <c r="T45" i="1"/>
  <c r="L11" i="1"/>
  <c r="O11" i="1" s="1"/>
  <c r="M10" i="1"/>
  <c r="P10" i="1"/>
  <c r="Q46" i="1"/>
  <c r="U45" i="1"/>
  <c r="R45" i="1"/>
  <c r="Q11" i="1"/>
  <c r="F45" i="1"/>
  <c r="D45" i="1"/>
  <c r="Z10" i="1"/>
  <c r="X10" i="1"/>
  <c r="F10" i="1"/>
  <c r="D10" i="1"/>
  <c r="AE10" i="1"/>
  <c r="AC10" i="1"/>
  <c r="Z46" i="1"/>
  <c r="X46" i="1"/>
  <c r="K8" i="1"/>
  <c r="I8" i="1"/>
  <c r="U10" i="1"/>
  <c r="S10" i="1"/>
  <c r="K45" i="1"/>
  <c r="I45" i="1"/>
  <c r="AE46" i="1"/>
  <c r="AC46" i="1"/>
  <c r="P45" i="1"/>
  <c r="N45" i="1"/>
  <c r="B46" i="1"/>
  <c r="E46" i="1" s="1"/>
  <c r="C45" i="1"/>
  <c r="AA47" i="1"/>
  <c r="AD47" i="1" s="1"/>
  <c r="AB46" i="1"/>
  <c r="W46" i="1"/>
  <c r="V47" i="1"/>
  <c r="Y47" i="1" s="1"/>
  <c r="M45" i="1"/>
  <c r="L46" i="1"/>
  <c r="O46" i="1" s="1"/>
  <c r="G46" i="1"/>
  <c r="J46" i="1" s="1"/>
  <c r="H45" i="1"/>
  <c r="AA11" i="1"/>
  <c r="AD11" i="1" s="1"/>
  <c r="AB10" i="1"/>
  <c r="W10" i="1"/>
  <c r="V11" i="1"/>
  <c r="Y11" i="1" s="1"/>
  <c r="G9" i="1"/>
  <c r="J9" i="1" s="1"/>
  <c r="H8" i="1"/>
  <c r="B11" i="1"/>
  <c r="E11" i="1" s="1"/>
  <c r="C9" i="1"/>
  <c r="N11" i="1" l="1"/>
  <c r="Q12" i="1"/>
  <c r="T12" i="1" s="1"/>
  <c r="T11" i="1"/>
  <c r="M11" i="1"/>
  <c r="P11" i="1"/>
  <c r="L12" i="1"/>
  <c r="O12" i="1" s="1"/>
  <c r="U46" i="1"/>
  <c r="T46" i="1"/>
  <c r="R46" i="1"/>
  <c r="S46" i="1"/>
  <c r="Q47" i="1"/>
  <c r="U11" i="1"/>
  <c r="R11" i="1"/>
  <c r="S11" i="1"/>
  <c r="F11" i="1"/>
  <c r="D11" i="1"/>
  <c r="Z11" i="1"/>
  <c r="X11" i="1"/>
  <c r="Z47" i="1"/>
  <c r="X47" i="1"/>
  <c r="K9" i="1"/>
  <c r="I9" i="1"/>
  <c r="P12" i="1"/>
  <c r="N12" i="1"/>
  <c r="K46" i="1"/>
  <c r="I46" i="1"/>
  <c r="AE47" i="1"/>
  <c r="AC47" i="1"/>
  <c r="AE11" i="1"/>
  <c r="AC11" i="1"/>
  <c r="P46" i="1"/>
  <c r="N46" i="1"/>
  <c r="U12" i="1"/>
  <c r="S12" i="1"/>
  <c r="F46" i="1"/>
  <c r="D46" i="1"/>
  <c r="B47" i="1"/>
  <c r="E47" i="1" s="1"/>
  <c r="C46" i="1"/>
  <c r="AB47" i="1"/>
  <c r="AA48" i="1"/>
  <c r="AD48" i="1" s="1"/>
  <c r="V48" i="1"/>
  <c r="Y48" i="1" s="1"/>
  <c r="W47" i="1"/>
  <c r="Q48" i="1"/>
  <c r="T48" i="1" s="1"/>
  <c r="L47" i="1"/>
  <c r="O47" i="1" s="1"/>
  <c r="M46" i="1"/>
  <c r="H46" i="1"/>
  <c r="G47" i="1"/>
  <c r="J47" i="1" s="1"/>
  <c r="AA12" i="1"/>
  <c r="AD12" i="1" s="1"/>
  <c r="AB11" i="1"/>
  <c r="V12" i="1"/>
  <c r="Y12" i="1" s="1"/>
  <c r="W11" i="1"/>
  <c r="Q13" i="1"/>
  <c r="T13" i="1" s="1"/>
  <c r="R12" i="1"/>
  <c r="L13" i="1"/>
  <c r="O13" i="1" s="1"/>
  <c r="M12" i="1"/>
  <c r="H9" i="1"/>
  <c r="G10" i="1"/>
  <c r="J10" i="1" s="1"/>
  <c r="B12" i="1"/>
  <c r="E12" i="1" s="1"/>
  <c r="C10" i="1"/>
  <c r="U47" i="1" l="1"/>
  <c r="T47" i="1"/>
  <c r="R47" i="1"/>
  <c r="S47" i="1"/>
  <c r="AE12" i="1"/>
  <c r="AC12" i="1"/>
  <c r="Z48" i="1"/>
  <c r="X48" i="1"/>
  <c r="P13" i="1"/>
  <c r="N13" i="1"/>
  <c r="K10" i="1"/>
  <c r="I10" i="1"/>
  <c r="U13" i="1"/>
  <c r="S13" i="1"/>
  <c r="P47" i="1"/>
  <c r="N47" i="1"/>
  <c r="F47" i="1"/>
  <c r="D47" i="1"/>
  <c r="K47" i="1"/>
  <c r="I47" i="1"/>
  <c r="AE48" i="1"/>
  <c r="AC48" i="1"/>
  <c r="F12" i="1"/>
  <c r="D12" i="1"/>
  <c r="Z12" i="1"/>
  <c r="X12" i="1"/>
  <c r="U48" i="1"/>
  <c r="S48" i="1"/>
  <c r="B48" i="1"/>
  <c r="E48" i="1" s="1"/>
  <c r="C47" i="1"/>
  <c r="AB48" i="1"/>
  <c r="AA49" i="1"/>
  <c r="AD49" i="1" s="1"/>
  <c r="V49" i="1"/>
  <c r="Y49" i="1" s="1"/>
  <c r="W48" i="1"/>
  <c r="R48" i="1"/>
  <c r="Q49" i="1"/>
  <c r="T49" i="1" s="1"/>
  <c r="L48" i="1"/>
  <c r="O48" i="1" s="1"/>
  <c r="M47" i="1"/>
  <c r="H47" i="1"/>
  <c r="G48" i="1"/>
  <c r="J48" i="1" s="1"/>
  <c r="AB12" i="1"/>
  <c r="AA13" i="1"/>
  <c r="AD13" i="1" s="1"/>
  <c r="V13" i="1"/>
  <c r="Y13" i="1" s="1"/>
  <c r="W12" i="1"/>
  <c r="R13" i="1"/>
  <c r="Q14" i="1"/>
  <c r="T14" i="1" s="1"/>
  <c r="M13" i="1"/>
  <c r="L14" i="1"/>
  <c r="O14" i="1" s="1"/>
  <c r="B13" i="1"/>
  <c r="E13" i="1" s="1"/>
  <c r="H10" i="1"/>
  <c r="G11" i="1"/>
  <c r="J11" i="1" s="1"/>
  <c r="C11" i="1"/>
  <c r="K11" i="1" l="1"/>
  <c r="I11" i="1"/>
  <c r="Z13" i="1"/>
  <c r="X13" i="1"/>
  <c r="F13" i="1"/>
  <c r="D13" i="1"/>
  <c r="Z49" i="1"/>
  <c r="X49" i="1"/>
  <c r="K48" i="1"/>
  <c r="I48" i="1"/>
  <c r="U49" i="1"/>
  <c r="S49" i="1"/>
  <c r="AE49" i="1"/>
  <c r="AC49" i="1"/>
  <c r="AE13" i="1"/>
  <c r="AC13" i="1"/>
  <c r="P14" i="1"/>
  <c r="N14" i="1"/>
  <c r="U14" i="1"/>
  <c r="S14" i="1"/>
  <c r="P48" i="1"/>
  <c r="N48" i="1"/>
  <c r="F48" i="1"/>
  <c r="D48" i="1"/>
  <c r="B49" i="1"/>
  <c r="E49" i="1" s="1"/>
  <c r="C48" i="1"/>
  <c r="AA50" i="1"/>
  <c r="AD50" i="1" s="1"/>
  <c r="AB49" i="1"/>
  <c r="W49" i="1"/>
  <c r="V50" i="1"/>
  <c r="Y50" i="1" s="1"/>
  <c r="R49" i="1"/>
  <c r="Q50" i="1"/>
  <c r="T50" i="1" s="1"/>
  <c r="M48" i="1"/>
  <c r="L49" i="1"/>
  <c r="O49" i="1" s="1"/>
  <c r="G49" i="1"/>
  <c r="J49" i="1" s="1"/>
  <c r="H48" i="1"/>
  <c r="AB13" i="1"/>
  <c r="AA14" i="1"/>
  <c r="AD14" i="1" s="1"/>
  <c r="W13" i="1"/>
  <c r="V14" i="1"/>
  <c r="Y14" i="1" s="1"/>
  <c r="R14" i="1"/>
  <c r="Q15" i="1"/>
  <c r="T15" i="1" s="1"/>
  <c r="M14" i="1"/>
  <c r="L15" i="1"/>
  <c r="O15" i="1" s="1"/>
  <c r="G12" i="1"/>
  <c r="J12" i="1" s="1"/>
  <c r="H11" i="1"/>
  <c r="B14" i="1"/>
  <c r="E14" i="1" s="1"/>
  <c r="C12" i="1"/>
  <c r="Z14" i="1" l="1"/>
  <c r="X14" i="1"/>
  <c r="U50" i="1"/>
  <c r="S50" i="1"/>
  <c r="F14" i="1"/>
  <c r="D14" i="1"/>
  <c r="K12" i="1"/>
  <c r="I12" i="1"/>
  <c r="K49" i="1"/>
  <c r="I49" i="1"/>
  <c r="AE50" i="1"/>
  <c r="AC50" i="1"/>
  <c r="AE14" i="1"/>
  <c r="AC14" i="1"/>
  <c r="U15" i="1"/>
  <c r="S15" i="1"/>
  <c r="Z50" i="1"/>
  <c r="X50" i="1"/>
  <c r="P15" i="1"/>
  <c r="N15" i="1"/>
  <c r="P49" i="1"/>
  <c r="N49" i="1"/>
  <c r="F49" i="1"/>
  <c r="D49" i="1"/>
  <c r="B50" i="1"/>
  <c r="E50" i="1" s="1"/>
  <c r="C49" i="1"/>
  <c r="AA51" i="1"/>
  <c r="AD51" i="1" s="1"/>
  <c r="AB50" i="1"/>
  <c r="W50" i="1"/>
  <c r="V51" i="1"/>
  <c r="Y51" i="1" s="1"/>
  <c r="Q51" i="1"/>
  <c r="T51" i="1" s="1"/>
  <c r="R50" i="1"/>
  <c r="M49" i="1"/>
  <c r="L50" i="1"/>
  <c r="O50" i="1" s="1"/>
  <c r="G50" i="1"/>
  <c r="J50" i="1" s="1"/>
  <c r="H49" i="1"/>
  <c r="AA15" i="1"/>
  <c r="AD15" i="1" s="1"/>
  <c r="AB14" i="1"/>
  <c r="W14" i="1"/>
  <c r="V15" i="1"/>
  <c r="Y15" i="1" s="1"/>
  <c r="Q16" i="1"/>
  <c r="T16" i="1" s="1"/>
  <c r="R15" i="1"/>
  <c r="L16" i="1"/>
  <c r="O16" i="1" s="1"/>
  <c r="M15" i="1"/>
  <c r="G13" i="1"/>
  <c r="J13" i="1" s="1"/>
  <c r="H12" i="1"/>
  <c r="B15" i="1"/>
  <c r="E15" i="1" s="1"/>
  <c r="C13" i="1"/>
  <c r="Z15" i="1" l="1"/>
  <c r="X15" i="1"/>
  <c r="F15" i="1"/>
  <c r="D15" i="1"/>
  <c r="Z51" i="1"/>
  <c r="X51" i="1"/>
  <c r="U51" i="1"/>
  <c r="S51" i="1"/>
  <c r="AE15" i="1"/>
  <c r="AC15" i="1"/>
  <c r="K50" i="1"/>
  <c r="I50" i="1"/>
  <c r="K13" i="1"/>
  <c r="I13" i="1"/>
  <c r="P16" i="1"/>
  <c r="N16" i="1"/>
  <c r="AE51" i="1"/>
  <c r="AC51" i="1"/>
  <c r="P50" i="1"/>
  <c r="N50" i="1"/>
  <c r="U16" i="1"/>
  <c r="S16" i="1"/>
  <c r="F50" i="1"/>
  <c r="D50" i="1"/>
  <c r="B51" i="1"/>
  <c r="E51" i="1" s="1"/>
  <c r="C50" i="1"/>
  <c r="AB51" i="1"/>
  <c r="AA52" i="1"/>
  <c r="AD52" i="1" s="1"/>
  <c r="V52" i="1"/>
  <c r="Y52" i="1" s="1"/>
  <c r="W51" i="1"/>
  <c r="Q52" i="1"/>
  <c r="T52" i="1" s="1"/>
  <c r="R51" i="1"/>
  <c r="L51" i="1"/>
  <c r="O51" i="1" s="1"/>
  <c r="M50" i="1"/>
  <c r="H50" i="1"/>
  <c r="G51" i="1"/>
  <c r="J51" i="1" s="1"/>
  <c r="AA16" i="1"/>
  <c r="AD16" i="1" s="1"/>
  <c r="AB15" i="1"/>
  <c r="V16" i="1"/>
  <c r="Y16" i="1" s="1"/>
  <c r="W15" i="1"/>
  <c r="Q17" i="1"/>
  <c r="T17" i="1" s="1"/>
  <c r="R16" i="1"/>
  <c r="L17" i="1"/>
  <c r="O17" i="1" s="1"/>
  <c r="M16" i="1"/>
  <c r="H13" i="1"/>
  <c r="G14" i="1"/>
  <c r="J14" i="1" s="1"/>
  <c r="B16" i="1"/>
  <c r="E16" i="1" s="1"/>
  <c r="C14" i="1"/>
  <c r="U17" i="1" l="1"/>
  <c r="S17" i="1"/>
  <c r="F51" i="1"/>
  <c r="D51" i="1"/>
  <c r="F16" i="1"/>
  <c r="D16" i="1"/>
  <c r="Z16" i="1"/>
  <c r="X16" i="1"/>
  <c r="U52" i="1"/>
  <c r="S52" i="1"/>
  <c r="K14" i="1"/>
  <c r="I14" i="1"/>
  <c r="AE16" i="1"/>
  <c r="AC16" i="1"/>
  <c r="K51" i="1"/>
  <c r="I51" i="1"/>
  <c r="AE52" i="1"/>
  <c r="AC52" i="1"/>
  <c r="Z52" i="1"/>
  <c r="X52" i="1"/>
  <c r="P17" i="1"/>
  <c r="N17" i="1"/>
  <c r="P51" i="1"/>
  <c r="N51" i="1"/>
  <c r="B52" i="1"/>
  <c r="E52" i="1" s="1"/>
  <c r="C51" i="1"/>
  <c r="AB52" i="1"/>
  <c r="AA53" i="1"/>
  <c r="AD53" i="1" s="1"/>
  <c r="V53" i="1"/>
  <c r="Y53" i="1" s="1"/>
  <c r="W52" i="1"/>
  <c r="R52" i="1"/>
  <c r="Q53" i="1"/>
  <c r="T53" i="1" s="1"/>
  <c r="L52" i="1"/>
  <c r="O52" i="1" s="1"/>
  <c r="M51" i="1"/>
  <c r="H51" i="1"/>
  <c r="G52" i="1"/>
  <c r="J52" i="1" s="1"/>
  <c r="AB16" i="1"/>
  <c r="AA17" i="1"/>
  <c r="AD17" i="1" s="1"/>
  <c r="V17" i="1"/>
  <c r="Y17" i="1" s="1"/>
  <c r="W16" i="1"/>
  <c r="R17" i="1"/>
  <c r="Q18" i="1"/>
  <c r="T18" i="1" s="1"/>
  <c r="M17" i="1"/>
  <c r="L18" i="1"/>
  <c r="O18" i="1" s="1"/>
  <c r="B17" i="1"/>
  <c r="E17" i="1" s="1"/>
  <c r="H14" i="1"/>
  <c r="G15" i="1"/>
  <c r="J15" i="1" s="1"/>
  <c r="C15" i="1"/>
  <c r="K15" i="1" l="1"/>
  <c r="I15" i="1"/>
  <c r="U53" i="1"/>
  <c r="S53" i="1"/>
  <c r="AE17" i="1"/>
  <c r="AC17" i="1"/>
  <c r="F17" i="1"/>
  <c r="D17" i="1"/>
  <c r="AE53" i="1"/>
  <c r="AC53" i="1"/>
  <c r="Z17" i="1"/>
  <c r="X17" i="1"/>
  <c r="P18" i="1"/>
  <c r="N18" i="1"/>
  <c r="U18" i="1"/>
  <c r="S18" i="1"/>
  <c r="Z53" i="1"/>
  <c r="X53" i="1"/>
  <c r="K52" i="1"/>
  <c r="I52" i="1"/>
  <c r="P52" i="1"/>
  <c r="N52" i="1"/>
  <c r="F52" i="1"/>
  <c r="D52" i="1"/>
  <c r="B53" i="1"/>
  <c r="E53" i="1" s="1"/>
  <c r="C52" i="1"/>
  <c r="AA54" i="1"/>
  <c r="AD54" i="1" s="1"/>
  <c r="AB53" i="1"/>
  <c r="V54" i="1"/>
  <c r="Y54" i="1" s="1"/>
  <c r="W53" i="1"/>
  <c r="R53" i="1"/>
  <c r="Q54" i="1"/>
  <c r="T54" i="1" s="1"/>
  <c r="M52" i="1"/>
  <c r="L53" i="1"/>
  <c r="O53" i="1" s="1"/>
  <c r="G53" i="1"/>
  <c r="J53" i="1" s="1"/>
  <c r="H52" i="1"/>
  <c r="AB17" i="1"/>
  <c r="AA18" i="1"/>
  <c r="AD18" i="1" s="1"/>
  <c r="W17" i="1"/>
  <c r="V18" i="1"/>
  <c r="Y18" i="1" s="1"/>
  <c r="R18" i="1"/>
  <c r="Q19" i="1"/>
  <c r="T19" i="1" s="1"/>
  <c r="M18" i="1"/>
  <c r="L19" i="1"/>
  <c r="O19" i="1" s="1"/>
  <c r="G16" i="1"/>
  <c r="J16" i="1" s="1"/>
  <c r="H15" i="1"/>
  <c r="B18" i="1"/>
  <c r="E18" i="1" s="1"/>
  <c r="C16" i="1"/>
  <c r="Z18" i="1" l="1"/>
  <c r="X18" i="1"/>
  <c r="U54" i="1"/>
  <c r="S54" i="1"/>
  <c r="F18" i="1"/>
  <c r="D18" i="1"/>
  <c r="AE18" i="1"/>
  <c r="AC18" i="1"/>
  <c r="Z54" i="1"/>
  <c r="X54" i="1"/>
  <c r="K16" i="1"/>
  <c r="I16" i="1"/>
  <c r="P19" i="1"/>
  <c r="N19" i="1"/>
  <c r="K53" i="1"/>
  <c r="I53" i="1"/>
  <c r="AE54" i="1"/>
  <c r="AC54" i="1"/>
  <c r="U19" i="1"/>
  <c r="S19" i="1"/>
  <c r="P53" i="1"/>
  <c r="N53" i="1"/>
  <c r="F53" i="1"/>
  <c r="D53" i="1"/>
  <c r="B54" i="1"/>
  <c r="E54" i="1" s="1"/>
  <c r="C53" i="1"/>
  <c r="AA55" i="1"/>
  <c r="AD55" i="1" s="1"/>
  <c r="AB54" i="1"/>
  <c r="W54" i="1"/>
  <c r="V55" i="1"/>
  <c r="Y55" i="1" s="1"/>
  <c r="Q55" i="1"/>
  <c r="T55" i="1" s="1"/>
  <c r="R54" i="1"/>
  <c r="M53" i="1"/>
  <c r="L54" i="1"/>
  <c r="O54" i="1" s="1"/>
  <c r="G54" i="1"/>
  <c r="J54" i="1" s="1"/>
  <c r="H53" i="1"/>
  <c r="AA19" i="1"/>
  <c r="AD19" i="1" s="1"/>
  <c r="AB18" i="1"/>
  <c r="W18" i="1"/>
  <c r="V19" i="1"/>
  <c r="Y19" i="1" s="1"/>
  <c r="Q20" i="1"/>
  <c r="T20" i="1" s="1"/>
  <c r="R19" i="1"/>
  <c r="L20" i="1"/>
  <c r="O20" i="1" s="1"/>
  <c r="M19" i="1"/>
  <c r="G17" i="1"/>
  <c r="J17" i="1" s="1"/>
  <c r="H16" i="1"/>
  <c r="B19" i="1"/>
  <c r="E19" i="1" s="1"/>
  <c r="C17" i="1"/>
  <c r="Z19" i="1" l="1"/>
  <c r="X19" i="1"/>
  <c r="P54" i="1"/>
  <c r="N54" i="1"/>
  <c r="Z55" i="1"/>
  <c r="X55" i="1"/>
  <c r="U55" i="1"/>
  <c r="S55" i="1"/>
  <c r="K17" i="1"/>
  <c r="I17" i="1"/>
  <c r="AE19" i="1"/>
  <c r="AC19" i="1"/>
  <c r="F19" i="1"/>
  <c r="D19" i="1"/>
  <c r="P20" i="1"/>
  <c r="N20" i="1"/>
  <c r="K54" i="1"/>
  <c r="I54" i="1"/>
  <c r="AE55" i="1"/>
  <c r="AC55" i="1"/>
  <c r="U20" i="1"/>
  <c r="S20" i="1"/>
  <c r="F54" i="1"/>
  <c r="D54" i="1"/>
  <c r="B55" i="1"/>
  <c r="E55" i="1" s="1"/>
  <c r="C54" i="1"/>
  <c r="AB55" i="1"/>
  <c r="AA56" i="1"/>
  <c r="AD56" i="1" s="1"/>
  <c r="W55" i="1"/>
  <c r="V56" i="1"/>
  <c r="Y56" i="1" s="1"/>
  <c r="Q56" i="1"/>
  <c r="T56" i="1" s="1"/>
  <c r="R55" i="1"/>
  <c r="L55" i="1"/>
  <c r="O55" i="1" s="1"/>
  <c r="M54" i="1"/>
  <c r="H54" i="1"/>
  <c r="G55" i="1"/>
  <c r="J55" i="1" s="1"/>
  <c r="AA20" i="1"/>
  <c r="AD20" i="1" s="1"/>
  <c r="AB19" i="1"/>
  <c r="V20" i="1"/>
  <c r="Y20" i="1" s="1"/>
  <c r="W19" i="1"/>
  <c r="Q21" i="1"/>
  <c r="T21" i="1" s="1"/>
  <c r="R20" i="1"/>
  <c r="L21" i="1"/>
  <c r="O21" i="1" s="1"/>
  <c r="M20" i="1"/>
  <c r="H17" i="1"/>
  <c r="G18" i="1"/>
  <c r="J18" i="1" s="1"/>
  <c r="B20" i="1"/>
  <c r="E20" i="1" s="1"/>
  <c r="C18" i="1"/>
  <c r="Z20" i="1" l="1"/>
  <c r="X20" i="1"/>
  <c r="U56" i="1"/>
  <c r="S56" i="1"/>
  <c r="K18" i="1"/>
  <c r="I18" i="1"/>
  <c r="Z56" i="1"/>
  <c r="X56" i="1"/>
  <c r="AE20" i="1"/>
  <c r="AC20" i="1"/>
  <c r="K55" i="1"/>
  <c r="I55" i="1"/>
  <c r="AE56" i="1"/>
  <c r="AC56" i="1"/>
  <c r="P21" i="1"/>
  <c r="N21" i="1"/>
  <c r="F20" i="1"/>
  <c r="D20" i="1"/>
  <c r="U21" i="1"/>
  <c r="S21" i="1"/>
  <c r="P55" i="1"/>
  <c r="N55" i="1"/>
  <c r="F55" i="1"/>
  <c r="D55" i="1"/>
  <c r="B56" i="1"/>
  <c r="E56" i="1" s="1"/>
  <c r="C55" i="1"/>
  <c r="AB56" i="1"/>
  <c r="AA57" i="1"/>
  <c r="AD57" i="1" s="1"/>
  <c r="V57" i="1"/>
  <c r="Y57" i="1" s="1"/>
  <c r="W56" i="1"/>
  <c r="R56" i="1"/>
  <c r="Q57" i="1"/>
  <c r="T57" i="1" s="1"/>
  <c r="L56" i="1"/>
  <c r="O56" i="1" s="1"/>
  <c r="M55" i="1"/>
  <c r="H55" i="1"/>
  <c r="G56" i="1"/>
  <c r="J56" i="1" s="1"/>
  <c r="AB20" i="1"/>
  <c r="AA21" i="1"/>
  <c r="AD21" i="1" s="1"/>
  <c r="V21" i="1"/>
  <c r="Y21" i="1" s="1"/>
  <c r="W20" i="1"/>
  <c r="R21" i="1"/>
  <c r="Q22" i="1"/>
  <c r="T22" i="1" s="1"/>
  <c r="M21" i="1"/>
  <c r="L22" i="1"/>
  <c r="O22" i="1" s="1"/>
  <c r="B21" i="1"/>
  <c r="E21" i="1" s="1"/>
  <c r="H18" i="1"/>
  <c r="G19" i="1"/>
  <c r="J19" i="1" s="1"/>
  <c r="C19" i="1"/>
  <c r="K19" i="1" l="1"/>
  <c r="I19" i="1"/>
  <c r="Z21" i="1"/>
  <c r="X21" i="1"/>
  <c r="AE21" i="1"/>
  <c r="AC21" i="1"/>
  <c r="Z57" i="1"/>
  <c r="X57" i="1"/>
  <c r="P22" i="1"/>
  <c r="N22" i="1"/>
  <c r="K56" i="1"/>
  <c r="I56" i="1"/>
  <c r="AE57" i="1"/>
  <c r="AC57" i="1"/>
  <c r="U22" i="1"/>
  <c r="S22" i="1"/>
  <c r="U57" i="1"/>
  <c r="S57" i="1"/>
  <c r="F21" i="1"/>
  <c r="D21" i="1"/>
  <c r="P56" i="1"/>
  <c r="N56" i="1"/>
  <c r="F56" i="1"/>
  <c r="D56" i="1"/>
  <c r="B57" i="1"/>
  <c r="E57" i="1" s="1"/>
  <c r="C56" i="1"/>
  <c r="AA58" i="1"/>
  <c r="AD58" i="1" s="1"/>
  <c r="AB57" i="1"/>
  <c r="W57" i="1"/>
  <c r="V58" i="1"/>
  <c r="Y58" i="1" s="1"/>
  <c r="R57" i="1"/>
  <c r="Q58" i="1"/>
  <c r="T58" i="1" s="1"/>
  <c r="M56" i="1"/>
  <c r="L57" i="1"/>
  <c r="O57" i="1" s="1"/>
  <c r="G57" i="1"/>
  <c r="J57" i="1" s="1"/>
  <c r="H56" i="1"/>
  <c r="AB21" i="1"/>
  <c r="AA22" i="1"/>
  <c r="AD22" i="1" s="1"/>
  <c r="W21" i="1"/>
  <c r="V22" i="1"/>
  <c r="Y22" i="1" s="1"/>
  <c r="R22" i="1"/>
  <c r="Q23" i="1"/>
  <c r="T23" i="1" s="1"/>
  <c r="M22" i="1"/>
  <c r="L23" i="1"/>
  <c r="O23" i="1" s="1"/>
  <c r="G20" i="1"/>
  <c r="J20" i="1" s="1"/>
  <c r="H19" i="1"/>
  <c r="B22" i="1"/>
  <c r="E22" i="1" s="1"/>
  <c r="C20" i="1"/>
  <c r="Z22" i="1" l="1"/>
  <c r="X22" i="1"/>
  <c r="U58" i="1"/>
  <c r="S58" i="1"/>
  <c r="AE22" i="1"/>
  <c r="AC22" i="1"/>
  <c r="Z58" i="1"/>
  <c r="X58" i="1"/>
  <c r="K20" i="1"/>
  <c r="I20" i="1"/>
  <c r="P23" i="1"/>
  <c r="N23" i="1"/>
  <c r="F22" i="1"/>
  <c r="D22" i="1"/>
  <c r="K57" i="1"/>
  <c r="I57" i="1"/>
  <c r="AE58" i="1"/>
  <c r="AC58" i="1"/>
  <c r="U23" i="1"/>
  <c r="S23" i="1"/>
  <c r="P57" i="1"/>
  <c r="N57" i="1"/>
  <c r="F57" i="1"/>
  <c r="D57" i="1"/>
  <c r="B58" i="1"/>
  <c r="E58" i="1" s="1"/>
  <c r="C57" i="1"/>
  <c r="AA59" i="1"/>
  <c r="AD59" i="1" s="1"/>
  <c r="AB58" i="1"/>
  <c r="W58" i="1"/>
  <c r="V59" i="1"/>
  <c r="Y59" i="1" s="1"/>
  <c r="Q59" i="1"/>
  <c r="T59" i="1" s="1"/>
  <c r="R58" i="1"/>
  <c r="M57" i="1"/>
  <c r="L58" i="1"/>
  <c r="O58" i="1" s="1"/>
  <c r="G58" i="1"/>
  <c r="J58" i="1" s="1"/>
  <c r="H57" i="1"/>
  <c r="AA23" i="1"/>
  <c r="AD23" i="1" s="1"/>
  <c r="AB22" i="1"/>
  <c r="W22" i="1"/>
  <c r="V23" i="1"/>
  <c r="Y23" i="1" s="1"/>
  <c r="Q24" i="1"/>
  <c r="T24" i="1" s="1"/>
  <c r="R23" i="1"/>
  <c r="L24" i="1"/>
  <c r="O24" i="1" s="1"/>
  <c r="M23" i="1"/>
  <c r="G21" i="1"/>
  <c r="J21" i="1" s="1"/>
  <c r="H20" i="1"/>
  <c r="B23" i="1"/>
  <c r="E23" i="1" s="1"/>
  <c r="C21" i="1"/>
  <c r="Z23" i="1" l="1"/>
  <c r="X23" i="1"/>
  <c r="Z59" i="1"/>
  <c r="X59" i="1"/>
  <c r="U59" i="1"/>
  <c r="S59" i="1"/>
  <c r="K21" i="1"/>
  <c r="I21" i="1"/>
  <c r="AE23" i="1"/>
  <c r="AC23" i="1"/>
  <c r="F23" i="1"/>
  <c r="D23" i="1"/>
  <c r="P24" i="1"/>
  <c r="N24" i="1"/>
  <c r="K58" i="1"/>
  <c r="I58" i="1"/>
  <c r="AE59" i="1"/>
  <c r="AC59" i="1"/>
  <c r="P58" i="1"/>
  <c r="N58" i="1"/>
  <c r="U24" i="1"/>
  <c r="S24" i="1"/>
  <c r="F58" i="1"/>
  <c r="D58" i="1"/>
  <c r="B59" i="1"/>
  <c r="E59" i="1" s="1"/>
  <c r="C58" i="1"/>
  <c r="AB59" i="1"/>
  <c r="AA60" i="1"/>
  <c r="AD60" i="1" s="1"/>
  <c r="V60" i="1"/>
  <c r="Y60" i="1" s="1"/>
  <c r="W59" i="1"/>
  <c r="Q60" i="1"/>
  <c r="T60" i="1" s="1"/>
  <c r="R59" i="1"/>
  <c r="L59" i="1"/>
  <c r="O59" i="1" s="1"/>
  <c r="M58" i="1"/>
  <c r="H58" i="1"/>
  <c r="G59" i="1"/>
  <c r="J59" i="1" s="1"/>
  <c r="AA24" i="1"/>
  <c r="AD24" i="1" s="1"/>
  <c r="AB23" i="1"/>
  <c r="V24" i="1"/>
  <c r="Y24" i="1" s="1"/>
  <c r="W23" i="1"/>
  <c r="Q25" i="1"/>
  <c r="T25" i="1" s="1"/>
  <c r="R24" i="1"/>
  <c r="L25" i="1"/>
  <c r="O25" i="1" s="1"/>
  <c r="M24" i="1"/>
  <c r="H21" i="1"/>
  <c r="G22" i="1"/>
  <c r="J22" i="1" s="1"/>
  <c r="B24" i="1"/>
  <c r="E24" i="1" s="1"/>
  <c r="C22" i="1"/>
  <c r="F24" i="1" l="1"/>
  <c r="D24" i="1"/>
  <c r="Z24" i="1"/>
  <c r="X24" i="1"/>
  <c r="U60" i="1"/>
  <c r="S60" i="1"/>
  <c r="Z60" i="1"/>
  <c r="X60" i="1"/>
  <c r="AE60" i="1"/>
  <c r="AC60" i="1"/>
  <c r="AE24" i="1"/>
  <c r="AC24" i="1"/>
  <c r="P25" i="1"/>
  <c r="N25" i="1"/>
  <c r="K22" i="1"/>
  <c r="I22" i="1"/>
  <c r="K59" i="1"/>
  <c r="I59" i="1"/>
  <c r="U25" i="1"/>
  <c r="S25" i="1"/>
  <c r="P59" i="1"/>
  <c r="N59" i="1"/>
  <c r="F59" i="1"/>
  <c r="D59" i="1"/>
  <c r="B60" i="1"/>
  <c r="E60" i="1" s="1"/>
  <c r="C59" i="1"/>
  <c r="AB60" i="1"/>
  <c r="AA61" i="1"/>
  <c r="AD61" i="1" s="1"/>
  <c r="V61" i="1"/>
  <c r="Y61" i="1" s="1"/>
  <c r="W60" i="1"/>
  <c r="R60" i="1"/>
  <c r="Q61" i="1"/>
  <c r="T61" i="1" s="1"/>
  <c r="L60" i="1"/>
  <c r="O60" i="1" s="1"/>
  <c r="M59" i="1"/>
  <c r="H59" i="1"/>
  <c r="G60" i="1"/>
  <c r="J60" i="1" s="1"/>
  <c r="AB24" i="1"/>
  <c r="AA25" i="1"/>
  <c r="AD25" i="1" s="1"/>
  <c r="V25" i="1"/>
  <c r="Y25" i="1" s="1"/>
  <c r="W24" i="1"/>
  <c r="R25" i="1"/>
  <c r="Q26" i="1"/>
  <c r="T26" i="1" s="1"/>
  <c r="M25" i="1"/>
  <c r="L26" i="1"/>
  <c r="O26" i="1" s="1"/>
  <c r="B25" i="1"/>
  <c r="E25" i="1" s="1"/>
  <c r="H22" i="1"/>
  <c r="G23" i="1"/>
  <c r="J23" i="1" s="1"/>
  <c r="C23" i="1"/>
  <c r="K23" i="1" l="1"/>
  <c r="I23" i="1"/>
  <c r="Z25" i="1"/>
  <c r="X25" i="1"/>
  <c r="U61" i="1"/>
  <c r="S61" i="1"/>
  <c r="AE25" i="1"/>
  <c r="AC25" i="1"/>
  <c r="Z61" i="1"/>
  <c r="X61" i="1"/>
  <c r="AE61" i="1"/>
  <c r="AC61" i="1"/>
  <c r="F25" i="1"/>
  <c r="D25" i="1"/>
  <c r="K60" i="1"/>
  <c r="I60" i="1"/>
  <c r="U26" i="1"/>
  <c r="S26" i="1"/>
  <c r="P26" i="1"/>
  <c r="N26" i="1"/>
  <c r="P60" i="1"/>
  <c r="N60" i="1"/>
  <c r="F60" i="1"/>
  <c r="D60" i="1"/>
  <c r="B61" i="1"/>
  <c r="E61" i="1" s="1"/>
  <c r="C60" i="1"/>
  <c r="AA62" i="1"/>
  <c r="AD62" i="1" s="1"/>
  <c r="AB61" i="1"/>
  <c r="W61" i="1"/>
  <c r="V62" i="1"/>
  <c r="Y62" i="1" s="1"/>
  <c r="R61" i="1"/>
  <c r="Q62" i="1"/>
  <c r="T62" i="1" s="1"/>
  <c r="M60" i="1"/>
  <c r="L61" i="1"/>
  <c r="O61" i="1" s="1"/>
  <c r="G61" i="1"/>
  <c r="J61" i="1" s="1"/>
  <c r="H60" i="1"/>
  <c r="AB25" i="1"/>
  <c r="AA26" i="1"/>
  <c r="AD26" i="1" s="1"/>
  <c r="W25" i="1"/>
  <c r="V26" i="1"/>
  <c r="Y26" i="1" s="1"/>
  <c r="R26" i="1"/>
  <c r="Q27" i="1"/>
  <c r="T27" i="1" s="1"/>
  <c r="M26" i="1"/>
  <c r="L27" i="1"/>
  <c r="O27" i="1" s="1"/>
  <c r="G24" i="1"/>
  <c r="J24" i="1" s="1"/>
  <c r="H23" i="1"/>
  <c r="B26" i="1"/>
  <c r="E26" i="1" s="1"/>
  <c r="C24" i="1"/>
  <c r="Z26" i="1" l="1"/>
  <c r="X26" i="1"/>
  <c r="U62" i="1"/>
  <c r="S62" i="1"/>
  <c r="AE26" i="1"/>
  <c r="AC26" i="1"/>
  <c r="Z62" i="1"/>
  <c r="X62" i="1"/>
  <c r="K24" i="1"/>
  <c r="I24" i="1"/>
  <c r="F26" i="1"/>
  <c r="D26" i="1"/>
  <c r="K61" i="1"/>
  <c r="I61" i="1"/>
  <c r="AE62" i="1"/>
  <c r="AC62" i="1"/>
  <c r="P61" i="1"/>
  <c r="N61" i="1"/>
  <c r="P27" i="1"/>
  <c r="N27" i="1"/>
  <c r="U27" i="1"/>
  <c r="S27" i="1"/>
  <c r="F61" i="1"/>
  <c r="D61" i="1"/>
  <c r="B62" i="1"/>
  <c r="E62" i="1" s="1"/>
  <c r="C61" i="1"/>
  <c r="AA63" i="1"/>
  <c r="AD63" i="1" s="1"/>
  <c r="AB62" i="1"/>
  <c r="W62" i="1"/>
  <c r="V63" i="1"/>
  <c r="Y63" i="1" s="1"/>
  <c r="Q63" i="1"/>
  <c r="T63" i="1" s="1"/>
  <c r="R62" i="1"/>
  <c r="M61" i="1"/>
  <c r="L62" i="1"/>
  <c r="O62" i="1" s="1"/>
  <c r="G62" i="1"/>
  <c r="J62" i="1" s="1"/>
  <c r="H61" i="1"/>
  <c r="AA27" i="1"/>
  <c r="AD27" i="1" s="1"/>
  <c r="AB26" i="1"/>
  <c r="W26" i="1"/>
  <c r="V27" i="1"/>
  <c r="Y27" i="1" s="1"/>
  <c r="Q28" i="1"/>
  <c r="T28" i="1" s="1"/>
  <c r="R27" i="1"/>
  <c r="L28" i="1"/>
  <c r="O28" i="1" s="1"/>
  <c r="M27" i="1"/>
  <c r="B27" i="1"/>
  <c r="E27" i="1" s="1"/>
  <c r="H24" i="1"/>
  <c r="G25" i="1"/>
  <c r="J25" i="1" s="1"/>
  <c r="C25" i="1"/>
  <c r="Z63" i="1" l="1"/>
  <c r="X63" i="1"/>
  <c r="F62" i="1"/>
  <c r="D62" i="1"/>
  <c r="Z27" i="1"/>
  <c r="X27" i="1"/>
  <c r="U63" i="1"/>
  <c r="S63" i="1"/>
  <c r="AE27" i="1"/>
  <c r="AC27" i="1"/>
  <c r="F27" i="1"/>
  <c r="D27" i="1"/>
  <c r="K25" i="1"/>
  <c r="I25" i="1"/>
  <c r="P28" i="1"/>
  <c r="N28" i="1"/>
  <c r="K62" i="1"/>
  <c r="I62" i="1"/>
  <c r="AE63" i="1"/>
  <c r="AC63" i="1"/>
  <c r="P62" i="1"/>
  <c r="N62" i="1"/>
  <c r="U28" i="1"/>
  <c r="S28" i="1"/>
  <c r="B63" i="1"/>
  <c r="E63" i="1" s="1"/>
  <c r="C62" i="1"/>
  <c r="AB63" i="1"/>
  <c r="AA64" i="1"/>
  <c r="AD64" i="1" s="1"/>
  <c r="V64" i="1"/>
  <c r="Y64" i="1" s="1"/>
  <c r="W63" i="1"/>
  <c r="Q64" i="1"/>
  <c r="T64" i="1" s="1"/>
  <c r="R63" i="1"/>
  <c r="L63" i="1"/>
  <c r="O63" i="1" s="1"/>
  <c r="M62" i="1"/>
  <c r="H62" i="1"/>
  <c r="G63" i="1"/>
  <c r="J63" i="1" s="1"/>
  <c r="AA28" i="1"/>
  <c r="AD28" i="1" s="1"/>
  <c r="AB27" i="1"/>
  <c r="V28" i="1"/>
  <c r="Y28" i="1" s="1"/>
  <c r="W27" i="1"/>
  <c r="Q29" i="1"/>
  <c r="T29" i="1" s="1"/>
  <c r="R28" i="1"/>
  <c r="L29" i="1"/>
  <c r="O29" i="1" s="1"/>
  <c r="M28" i="1"/>
  <c r="G26" i="1"/>
  <c r="J26" i="1" s="1"/>
  <c r="H25" i="1"/>
  <c r="B28" i="1"/>
  <c r="E28" i="1" s="1"/>
  <c r="C26" i="1"/>
  <c r="U29" i="1" l="1"/>
  <c r="S29" i="1"/>
  <c r="U64" i="1"/>
  <c r="S64" i="1"/>
  <c r="Z64" i="1"/>
  <c r="X64" i="1"/>
  <c r="AE64" i="1"/>
  <c r="AC64" i="1"/>
  <c r="P63" i="1"/>
  <c r="N63" i="1"/>
  <c r="F28" i="1"/>
  <c r="D28" i="1"/>
  <c r="AE28" i="1"/>
  <c r="AC28" i="1"/>
  <c r="P29" i="1"/>
  <c r="N29" i="1"/>
  <c r="Z28" i="1"/>
  <c r="X28" i="1"/>
  <c r="K26" i="1"/>
  <c r="I26" i="1"/>
  <c r="K63" i="1"/>
  <c r="I63" i="1"/>
  <c r="F63" i="1"/>
  <c r="D63" i="1"/>
  <c r="B64" i="1"/>
  <c r="E64" i="1" s="1"/>
  <c r="C63" i="1"/>
  <c r="AB64" i="1"/>
  <c r="AA65" i="1"/>
  <c r="AD65" i="1" s="1"/>
  <c r="V65" i="1"/>
  <c r="Y65" i="1" s="1"/>
  <c r="W64" i="1"/>
  <c r="R64" i="1"/>
  <c r="Q65" i="1"/>
  <c r="T65" i="1" s="1"/>
  <c r="L64" i="1"/>
  <c r="O64" i="1" s="1"/>
  <c r="M63" i="1"/>
  <c r="H63" i="1"/>
  <c r="G64" i="1"/>
  <c r="J64" i="1" s="1"/>
  <c r="AB28" i="1"/>
  <c r="AA29" i="1"/>
  <c r="AD29" i="1" s="1"/>
  <c r="V29" i="1"/>
  <c r="Y29" i="1" s="1"/>
  <c r="W28" i="1"/>
  <c r="R29" i="1"/>
  <c r="Q30" i="1"/>
  <c r="T30" i="1" s="1"/>
  <c r="M29" i="1"/>
  <c r="L30" i="1"/>
  <c r="O30" i="1" s="1"/>
  <c r="B29" i="1"/>
  <c r="E29" i="1" s="1"/>
  <c r="G27" i="1"/>
  <c r="J27" i="1" s="1"/>
  <c r="H26" i="1"/>
  <c r="C27" i="1"/>
  <c r="P64" i="1" l="1"/>
  <c r="N64" i="1"/>
  <c r="Z29" i="1"/>
  <c r="X29" i="1"/>
  <c r="K27" i="1"/>
  <c r="I27" i="1"/>
  <c r="AE29" i="1"/>
  <c r="AC29" i="1"/>
  <c r="F64" i="1"/>
  <c r="D64" i="1"/>
  <c r="F29" i="1"/>
  <c r="D29" i="1"/>
  <c r="Z65" i="1"/>
  <c r="X65" i="1"/>
  <c r="U65" i="1"/>
  <c r="S65" i="1"/>
  <c r="P30" i="1"/>
  <c r="N30" i="1"/>
  <c r="K64" i="1"/>
  <c r="I64" i="1"/>
  <c r="AE65" i="1"/>
  <c r="AC65" i="1"/>
  <c r="U30" i="1"/>
  <c r="S30" i="1"/>
  <c r="B65" i="1"/>
  <c r="E65" i="1" s="1"/>
  <c r="C64" i="1"/>
  <c r="AA66" i="1"/>
  <c r="AD66" i="1" s="1"/>
  <c r="AB65" i="1"/>
  <c r="W65" i="1"/>
  <c r="V66" i="1"/>
  <c r="Y66" i="1" s="1"/>
  <c r="R65" i="1"/>
  <c r="Q66" i="1"/>
  <c r="T66" i="1" s="1"/>
  <c r="M64" i="1"/>
  <c r="L65" i="1"/>
  <c r="O65" i="1" s="1"/>
  <c r="G65" i="1"/>
  <c r="J65" i="1" s="1"/>
  <c r="H64" i="1"/>
  <c r="AB29" i="1"/>
  <c r="AA30" i="1"/>
  <c r="AD30" i="1" s="1"/>
  <c r="W29" i="1"/>
  <c r="V30" i="1"/>
  <c r="Y30" i="1" s="1"/>
  <c r="R30" i="1"/>
  <c r="Q31" i="1"/>
  <c r="T31" i="1" s="1"/>
  <c r="M30" i="1"/>
  <c r="L31" i="1"/>
  <c r="O31" i="1" s="1"/>
  <c r="H27" i="1"/>
  <c r="G28" i="1"/>
  <c r="J28" i="1" s="1"/>
  <c r="B30" i="1"/>
  <c r="E30" i="1" s="1"/>
  <c r="C28" i="1"/>
  <c r="Z30" i="1" l="1"/>
  <c r="X30" i="1"/>
  <c r="U66" i="1"/>
  <c r="S66" i="1"/>
  <c r="K28" i="1"/>
  <c r="I28" i="1"/>
  <c r="AE30" i="1"/>
  <c r="AC30" i="1"/>
  <c r="Z66" i="1"/>
  <c r="X66" i="1"/>
  <c r="F30" i="1"/>
  <c r="D30" i="1"/>
  <c r="P31" i="1"/>
  <c r="N31" i="1"/>
  <c r="K65" i="1"/>
  <c r="I65" i="1"/>
  <c r="AE66" i="1"/>
  <c r="AC66" i="1"/>
  <c r="U31" i="1"/>
  <c r="S31" i="1"/>
  <c r="P65" i="1"/>
  <c r="N65" i="1"/>
  <c r="F65" i="1"/>
  <c r="D65" i="1"/>
  <c r="B66" i="1"/>
  <c r="E66" i="1" s="1"/>
  <c r="C65" i="1"/>
  <c r="AA67" i="1"/>
  <c r="AD67" i="1" s="1"/>
  <c r="AB66" i="1"/>
  <c r="W66" i="1"/>
  <c r="V67" i="1"/>
  <c r="Y67" i="1" s="1"/>
  <c r="Q67" i="1"/>
  <c r="T67" i="1" s="1"/>
  <c r="R66" i="1"/>
  <c r="M65" i="1"/>
  <c r="L66" i="1"/>
  <c r="O66" i="1" s="1"/>
  <c r="G66" i="1"/>
  <c r="J66" i="1" s="1"/>
  <c r="H65" i="1"/>
  <c r="AA31" i="1"/>
  <c r="AD31" i="1" s="1"/>
  <c r="AB30" i="1"/>
  <c r="W30" i="1"/>
  <c r="V31" i="1"/>
  <c r="Y31" i="1" s="1"/>
  <c r="Q32" i="1"/>
  <c r="T32" i="1" s="1"/>
  <c r="R31" i="1"/>
  <c r="L32" i="1"/>
  <c r="O32" i="1" s="1"/>
  <c r="M31" i="1"/>
  <c r="B31" i="1"/>
  <c r="E31" i="1" s="1"/>
  <c r="H28" i="1"/>
  <c r="G29" i="1"/>
  <c r="J29" i="1" s="1"/>
  <c r="C29" i="1"/>
  <c r="K29" i="1" l="1"/>
  <c r="I29" i="1"/>
  <c r="Z31" i="1"/>
  <c r="X31" i="1"/>
  <c r="Z67" i="1"/>
  <c r="X67" i="1"/>
  <c r="AE31" i="1"/>
  <c r="AC31" i="1"/>
  <c r="U67" i="1"/>
  <c r="S67" i="1"/>
  <c r="P32" i="1"/>
  <c r="N32" i="1"/>
  <c r="K66" i="1"/>
  <c r="I66" i="1"/>
  <c r="AE67" i="1"/>
  <c r="AC67" i="1"/>
  <c r="F31" i="1"/>
  <c r="D31" i="1"/>
  <c r="P66" i="1"/>
  <c r="N66" i="1"/>
  <c r="U32" i="1"/>
  <c r="S32" i="1"/>
  <c r="F66" i="1"/>
  <c r="D66" i="1"/>
  <c r="B67" i="1"/>
  <c r="E67" i="1" s="1"/>
  <c r="C66" i="1"/>
  <c r="AB67" i="1"/>
  <c r="AA68" i="1"/>
  <c r="AD68" i="1" s="1"/>
  <c r="V68" i="1"/>
  <c r="Y68" i="1" s="1"/>
  <c r="W67" i="1"/>
  <c r="Q68" i="1"/>
  <c r="T68" i="1" s="1"/>
  <c r="R67" i="1"/>
  <c r="L67" i="1"/>
  <c r="O67" i="1" s="1"/>
  <c r="M66" i="1"/>
  <c r="H66" i="1"/>
  <c r="G67" i="1"/>
  <c r="J67" i="1" s="1"/>
  <c r="AA32" i="1"/>
  <c r="AD32" i="1" s="1"/>
  <c r="AB31" i="1"/>
  <c r="V32" i="1"/>
  <c r="Y32" i="1" s="1"/>
  <c r="W31" i="1"/>
  <c r="Q33" i="1"/>
  <c r="T33" i="1" s="1"/>
  <c r="R32" i="1"/>
  <c r="L33" i="1"/>
  <c r="O33" i="1" s="1"/>
  <c r="M32" i="1"/>
  <c r="H29" i="1"/>
  <c r="G30" i="1"/>
  <c r="J30" i="1" s="1"/>
  <c r="B32" i="1"/>
  <c r="E32" i="1" s="1"/>
  <c r="C30" i="1"/>
  <c r="F32" i="1" l="1"/>
  <c r="D32" i="1"/>
  <c r="Z32" i="1"/>
  <c r="X32" i="1"/>
  <c r="U68" i="1"/>
  <c r="S68" i="1"/>
  <c r="AE32" i="1"/>
  <c r="AC32" i="1"/>
  <c r="Z68" i="1"/>
  <c r="X68" i="1"/>
  <c r="AE68" i="1"/>
  <c r="AC68" i="1"/>
  <c r="K30" i="1"/>
  <c r="I30" i="1"/>
  <c r="K67" i="1"/>
  <c r="I67" i="1"/>
  <c r="P33" i="1"/>
  <c r="N33" i="1"/>
  <c r="U33" i="1"/>
  <c r="S33" i="1"/>
  <c r="P67" i="1"/>
  <c r="N67" i="1"/>
  <c r="F67" i="1"/>
  <c r="D67" i="1"/>
  <c r="B68" i="1"/>
  <c r="E68" i="1" s="1"/>
  <c r="C67" i="1"/>
  <c r="AB68" i="1"/>
  <c r="AA69" i="1"/>
  <c r="AD69" i="1" s="1"/>
  <c r="V69" i="1"/>
  <c r="Y69" i="1" s="1"/>
  <c r="W68" i="1"/>
  <c r="R68" i="1"/>
  <c r="Q69" i="1"/>
  <c r="T69" i="1" s="1"/>
  <c r="L68" i="1"/>
  <c r="O68" i="1" s="1"/>
  <c r="M67" i="1"/>
  <c r="H67" i="1"/>
  <c r="G68" i="1"/>
  <c r="J68" i="1" s="1"/>
  <c r="AB32" i="1"/>
  <c r="AA33" i="1"/>
  <c r="AD33" i="1" s="1"/>
  <c r="V33" i="1"/>
  <c r="Y33" i="1" s="1"/>
  <c r="W32" i="1"/>
  <c r="R33" i="1"/>
  <c r="Q34" i="1"/>
  <c r="T34" i="1" s="1"/>
  <c r="M33" i="1"/>
  <c r="L34" i="1"/>
  <c r="O34" i="1" s="1"/>
  <c r="B33" i="1"/>
  <c r="E33" i="1" s="1"/>
  <c r="G31" i="1"/>
  <c r="J31" i="1" s="1"/>
  <c r="H30" i="1"/>
  <c r="C31" i="1"/>
  <c r="Z33" i="1" l="1"/>
  <c r="X33" i="1"/>
  <c r="K31" i="1"/>
  <c r="I31" i="1"/>
  <c r="AE33" i="1"/>
  <c r="AC33" i="1"/>
  <c r="F33" i="1"/>
  <c r="D33" i="1"/>
  <c r="Z69" i="1"/>
  <c r="X69" i="1"/>
  <c r="AE69" i="1"/>
  <c r="AC69" i="1"/>
  <c r="U69" i="1"/>
  <c r="S69" i="1"/>
  <c r="K68" i="1"/>
  <c r="I68" i="1"/>
  <c r="P34" i="1"/>
  <c r="N34" i="1"/>
  <c r="U34" i="1"/>
  <c r="S34" i="1"/>
  <c r="P68" i="1"/>
  <c r="N68" i="1"/>
  <c r="F68" i="1"/>
  <c r="D68" i="1"/>
  <c r="B69" i="1"/>
  <c r="E69" i="1" s="1"/>
  <c r="C68" i="1"/>
  <c r="AB69" i="1"/>
  <c r="W69" i="1"/>
  <c r="R69" i="1"/>
  <c r="M68" i="1"/>
  <c r="L69" i="1"/>
  <c r="O69" i="1" s="1"/>
  <c r="G69" i="1"/>
  <c r="J69" i="1" s="1"/>
  <c r="H68" i="1"/>
  <c r="AB33" i="1"/>
  <c r="AA34" i="1"/>
  <c r="AD34" i="1" s="1"/>
  <c r="W33" i="1"/>
  <c r="V34" i="1"/>
  <c r="Y34" i="1" s="1"/>
  <c r="R34" i="1"/>
  <c r="M34" i="1"/>
  <c r="H31" i="1"/>
  <c r="G32" i="1"/>
  <c r="J32" i="1" s="1"/>
  <c r="B34" i="1"/>
  <c r="E34" i="1" s="1"/>
  <c r="C32" i="1"/>
  <c r="P69" i="1" l="1"/>
  <c r="N69" i="1"/>
  <c r="Z34" i="1"/>
  <c r="X34" i="1"/>
  <c r="K69" i="1"/>
  <c r="I69" i="1"/>
  <c r="AE34" i="1"/>
  <c r="AC34" i="1"/>
  <c r="F34" i="1"/>
  <c r="D34" i="1"/>
  <c r="K32" i="1"/>
  <c r="I32" i="1"/>
  <c r="F69" i="1"/>
  <c r="D69" i="1"/>
  <c r="C69" i="1"/>
  <c r="M69" i="1"/>
  <c r="H69" i="1"/>
  <c r="AB34" i="1"/>
  <c r="W34" i="1"/>
  <c r="H32" i="1"/>
  <c r="G33" i="1"/>
  <c r="J33" i="1" s="1"/>
  <c r="C33" i="1"/>
  <c r="K33" i="1" l="1"/>
  <c r="I33" i="1"/>
  <c r="H33" i="1"/>
  <c r="G34" i="1"/>
  <c r="J34" i="1" s="1"/>
  <c r="C34" i="1"/>
  <c r="K34" i="1" l="1"/>
  <c r="I34" i="1"/>
  <c r="H34" i="1"/>
</calcChain>
</file>

<file path=xl/sharedStrings.xml><?xml version="1.0" encoding="utf-8"?>
<sst xmlns="http://schemas.openxmlformats.org/spreadsheetml/2006/main" count="151" uniqueCount="97">
  <si>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</si>
  <si>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</si>
  <si>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</si>
  <si>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</si>
  <si>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</si>
  <si>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</si>
  <si>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</si>
  <si>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</si>
  <si>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</si>
  <si>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</si>
  <si>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</si>
  <si>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</si>
  <si>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</si>
  <si>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</si>
  <si>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Number</t>
  </si>
  <si>
    <t>Short Form</t>
  </si>
  <si>
    <t>Days</t>
  </si>
  <si>
    <t>Season</t>
  </si>
  <si>
    <t>Winter</t>
  </si>
  <si>
    <t>Spring</t>
  </si>
  <si>
    <t>Summer</t>
  </si>
  <si>
    <t>Autumn</t>
  </si>
  <si>
    <t>leap year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</si>
  <si>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</si>
  <si>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</si>
  <si>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</si>
  <si>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</si>
  <si>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</si>
  <si>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</si>
  <si>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</si>
  <si>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</si>
  <si>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</si>
  <si>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</si>
  <si>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</si>
  <si>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Day</t>
  </si>
  <si>
    <t>Name</t>
  </si>
  <si>
    <t>Sat</t>
  </si>
  <si>
    <t>Fri</t>
  </si>
  <si>
    <t>Thu</t>
  </si>
  <si>
    <t>Wed</t>
  </si>
  <si>
    <t>Tue</t>
  </si>
  <si>
    <t>Mon</t>
  </si>
  <si>
    <t>Sun</t>
  </si>
  <si>
    <t>Headline</t>
  </si>
  <si>
    <t>Combined</t>
  </si>
  <si>
    <t>Heligdag</t>
  </si>
  <si>
    <t>Type</t>
  </si>
  <si>
    <t>Dato</t>
  </si>
  <si>
    <t>Nytårsdag</t>
  </si>
  <si>
    <t>År</t>
  </si>
  <si>
    <t>Fast</t>
  </si>
  <si>
    <t>Grundlovsdag</t>
  </si>
  <si>
    <t>Juleaften</t>
  </si>
  <si>
    <t>1. juledag</t>
  </si>
  <si>
    <t>2. juledag</t>
  </si>
  <si>
    <t>Nytårsaftens dag</t>
  </si>
  <si>
    <t>Skærtorsdag</t>
  </si>
  <si>
    <t>Langfredag</t>
  </si>
  <si>
    <t>Påskedag</t>
  </si>
  <si>
    <t>2. påskedag</t>
  </si>
  <si>
    <t>Store Bededag</t>
  </si>
  <si>
    <t>Kristi Himmelfart</t>
  </si>
  <si>
    <t>Pinsedag</t>
  </si>
  <si>
    <t>2. pinsedag</t>
  </si>
  <si>
    <t>Beregnet</t>
  </si>
  <si>
    <t>A</t>
  </si>
  <si>
    <t>Rest</t>
  </si>
  <si>
    <t>B</t>
  </si>
  <si>
    <t>Heltal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</si>
  <si>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</si>
  <si>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</si>
  <si>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</si>
  <si>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</si>
  <si>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</si>
  <si>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</si>
  <si>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</si>
  <si>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</si>
  <si>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</si>
  <si>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</si>
  <si>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</si>
  <si>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</si>
  <si>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Q</t>
  </si>
  <si>
    <t>Formel</t>
  </si>
  <si>
    <t>Dag</t>
  </si>
  <si>
    <t>Måned</t>
  </si>
  <si>
    <t>Mellemregning</t>
  </si>
  <si>
    <t>Diff ift Påskesøndag</t>
  </si>
  <si>
    <t>1. s.e. påske</t>
  </si>
  <si>
    <t>2. s.e. påske</t>
  </si>
  <si>
    <t>3. s.e. påske</t>
  </si>
  <si>
    <t>4. s.e. påske</t>
  </si>
  <si>
    <t>5. s.e. påske</t>
  </si>
  <si>
    <t>6.s.e. påske</t>
  </si>
  <si>
    <t>Include danish holidays</t>
  </si>
  <si>
    <t>Yes</t>
  </si>
  <si>
    <t>State anything else than yes, it not included</t>
  </si>
  <si>
    <t>[ change on Settings sheet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</si>
</sst>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/>
  </cellStyleXfs>
  <cellXfs count="20">
    <xf numFmtId="0" fontId="0" fillId="0" borderId="0" xfId="0"/>
    <xf numFmtId="0" fontId="1" fillId="2" borderId="1" xfId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7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4" fillId="3" borderId="0" xfId="0" applyFont="1" applyFill="1"/>
    <xf numFmtId="14" fontId="0" fillId="0" borderId="0" xfId="0" applyNumberFormat="1"/>
    <xf numFmtId="0" fontId="5" fillId="0" borderId="0" xfId="2"/>
    <xf numFmtId="164" fontId="0" fillId="0" borderId="0" xfId="0" applyNumberFormat="1"/>
    <xf numFmtId="0" fontId="6" fillId="0" borderId="0" xfId="0" applyFont="1"/>
    <xf numFmtId="14" fontId="0" fillId="3" borderId="6" xfId="0" applyNumberFormat="1" applyFill="1" applyBorder="1"/>
    <xf numFmtId="0" fontId="2" fillId="3" borderId="6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3">
    <cellStyle name="Input" xfId="1" builtinId="20"/>
    <cellStyle name="Normal" xfId="0" builtinId="0"/>
    <cellStyle name="Normal 2" xfId="2" xr:uid="{00000000-0005-0000-0000-00002F000000}"/>
  </cellStyles>
  <dxfs count="6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69"/>
  <sheetViews>
    <sheetView tabSelected="1" view="pageBreakPreview" zoomScale="85" zoomScaleNormal="100" zoomScaleSheetLayoutView="85" workbookViewId="0">
      <selection activeCell="B2" sqref="B2"/>
    </sheetView>
  </sheetViews>
  <sheetFormatPr defaultColWidth="9.08984375" defaultRowHeight="14.5" x14ac:dyDescent="0.35"/>
  <cols>
    <col min="1" max="1" width="9.08984375" style="2"/>
    <col min="2" max="2" width="3" style="2" bestFit="1" customWidth="1"/>
    <col min="3" max="3" width="4.81640625" style="2" customWidth="1"/>
    <col min="4" max="4" width="16.26953125" style="2" customWidth="1"/>
    <col min="5" max="5" width="2.7265625" style="2" hidden="1" customWidth="1"/>
    <col min="6" max="6" width="2.7265625" style="2" customWidth="1"/>
    <col min="7" max="7" width="3" style="2" bestFit="1" customWidth="1"/>
    <col min="8" max="8" width="4.81640625" style="2" customWidth="1"/>
    <col min="9" max="9" width="16.26953125" style="2" customWidth="1"/>
    <col min="10" max="10" width="2.7265625" style="2" hidden="1" customWidth="1"/>
    <col min="11" max="11" width="2.7265625" style="2" bestFit="1" customWidth="1"/>
    <col min="12" max="12" width="3" style="2" bestFit="1" customWidth="1"/>
    <col min="13" max="13" width="4.81640625" style="2" customWidth="1"/>
    <col min="14" max="14" width="16.26953125" style="2" customWidth="1"/>
    <col min="15" max="15" width="2.7265625" style="2" hidden="1" customWidth="1"/>
    <col min="16" max="16" width="2.7265625" style="2" bestFit="1" customWidth="1"/>
    <col min="17" max="17" width="3" style="2" bestFit="1" customWidth="1"/>
    <col min="18" max="18" width="4.81640625" style="2" customWidth="1"/>
    <col min="19" max="19" width="16.26953125" style="2" customWidth="1"/>
    <col min="20" max="20" width="2.7265625" style="2" hidden="1" customWidth="1"/>
    <col min="21" max="21" width="2.7265625" style="2" bestFit="1" customWidth="1"/>
    <col min="22" max="22" width="3" style="2" bestFit="1" customWidth="1"/>
    <col min="23" max="23" width="4.81640625" style="2" customWidth="1"/>
    <col min="24" max="24" width="16.26953125" style="2" customWidth="1"/>
    <col min="25" max="25" width="2.7265625" style="2" hidden="1" customWidth="1"/>
    <col min="26" max="26" width="2.7265625" style="2" bestFit="1" customWidth="1"/>
    <col min="27" max="27" width="3" style="2" bestFit="1" customWidth="1"/>
    <col min="28" max="28" width="4.81640625" style="2" customWidth="1"/>
    <col min="29" max="29" width="16.26953125" style="2" customWidth="1"/>
    <col min="30" max="30" width="2.7265625" style="2" hidden="1" customWidth="1"/>
    <col min="31" max="31" width="2.7265625" style="2" bestFit="1" customWidth="1"/>
    <col min="32" max="16384" width="9.08984375" style="2"/>
  </cols>
  <sheetData>
    <row r="2" spans="2:31" ht="26.5" thickBot="1" x14ac:dyDescent="0.65">
      <c r="B2" s="9" t="str">
        <f>Settings!C7</f>
        <v>[ change on Settings sheet ] 2028</v>
      </c>
    </row>
    <row r="3" spans="2:31" ht="23.5" x14ac:dyDescent="0.55000000000000004">
      <c r="B3" s="17" t="s">
        <v>1</v>
      </c>
      <c r="C3" s="18"/>
      <c r="D3" s="18"/>
      <c r="E3" s="18"/>
      <c r="F3" s="19"/>
      <c r="G3" s="17" t="s">
        <v>2</v>
      </c>
      <c r="H3" s="18"/>
      <c r="I3" s="18"/>
      <c r="J3" s="18"/>
      <c r="K3" s="19"/>
      <c r="L3" s="17" t="s">
        <v>3</v>
      </c>
      <c r="M3" s="18"/>
      <c r="N3" s="18"/>
      <c r="O3" s="18"/>
      <c r="P3" s="19"/>
      <c r="Q3" s="17" t="s">
        <v>4</v>
      </c>
      <c r="R3" s="18"/>
      <c r="S3" s="18"/>
      <c r="T3" s="18"/>
      <c r="U3" s="19"/>
      <c r="V3" s="17" t="s">
        <v>5</v>
      </c>
      <c r="W3" s="18"/>
      <c r="X3" s="18"/>
      <c r="Y3" s="18"/>
      <c r="Z3" s="19"/>
      <c r="AA3" s="17" t="s">
        <v>6</v>
      </c>
      <c r="AB3" s="18"/>
      <c r="AC3" s="18"/>
      <c r="AD3" s="18"/>
      <c r="AE3" s="19"/>
    </row>
    <row r="4" spans="2:31" x14ac:dyDescent="0.35">
      <c r="B4" s="3">
        <v>1</v>
      </c>
      <c r="C4" s="4" t="str">
        <f>IF(B4="","",VLOOKUP(WEEKDAY(DATE(Settings!$C$8,VLOOKUP(B$3,Settings!$B$12:$F$24,2,FALSE),Calendar!B4)),Settings!$I$12:$K$19,3,FALSE))</f>
        <v>Sat</v>
      </c>
      <c r="D4" s="4" t="str">
        <f>IFERROR(VLOOKUP(DATE(Settings!$C$8,VLOOKUP(B$3,Settings!$B$12:$F$24,2,FALSE),Calendar!B4),'Danske helligdage'!$D:$E,2,FALSE),"")</f>
        <v>Nytårsdag</v>
      </c>
      <c r="E4" s="15">
        <f>IF(IFERROR(VLOOKUP(DATE(Settings!$C$8,VLOOKUP(B$3,Settings!$B$12:$F$24,2,FALSE),Calendar!B4),'Danske helligdage'!$D:$E,2,FALSE),0)&lt;&gt;0,1,"")</f>
        <v>1</v>
      </c>
      <c r="F4" s="7" t="str">
        <f>IF(B4="","",IF(WEEKDAY(DATE(Settings!$C$8,VLOOKUP(B$3,Settings!$B$12:$F$24,2,FALSE),Calendar!B4))=2,WEEKNUM(DATE(Settings!$C$8,VLOOKUP(B$3,Settings!$B$12:$F$24,2,FALSE),Calendar!B4),21),""))</f>
        <v/>
      </c>
      <c r="G4" s="3">
        <v>1</v>
      </c>
      <c r="H4" s="4" t="str">
        <f>IF(G4="","",VLOOKUP(WEEKDAY(DATE(Settings!$C$8,VLOOKUP(G$3,Settings!$B$12:$F$24,2,FALSE),Calendar!G4)),Settings!$I$12:$K$19,3,FALSE))</f>
        <v>Tue</v>
      </c>
      <c r="I4" s="4" t="str">
        <f>IFERROR(VLOOKUP(DATE(Settings!$C$8,VLOOKUP(G$3,Settings!$B$12:$F$24,2,FALSE),Calendar!G4),'Danske helligdage'!$D:$E,2,FALSE),"")</f>
        <v/>
      </c>
      <c r="J4" s="15" t="str">
        <f>IF(IFERROR(VLOOKUP(DATE(Settings!$C$8,VLOOKUP(G$3,Settings!$B$12:$F$24,2,FALSE),Calendar!G4),'Danske helligdage'!$D:$E,2,FALSE),0)&lt;&gt;0,1,"")</f>
        <v/>
      </c>
      <c r="K4" s="7" t="str">
        <f>IF(G4="","",IF(WEEKDAY(DATE(Settings!$C$8,VLOOKUP(G$3,Settings!$B$12:$F$24,2,FALSE),Calendar!G4))=2,WEEKNUM(DATE(Settings!$C$8,VLOOKUP(G$3,Settings!$B$12:$F$24,2,FALSE),Calendar!G4),21),""))</f>
        <v/>
      </c>
      <c r="L4" s="3">
        <v>1</v>
      </c>
      <c r="M4" s="4" t="str">
        <f>IF(L4="","",VLOOKUP(WEEKDAY(DATE(Settings!$C$8,VLOOKUP(L$3,Settings!$B$12:$F$24,2,FALSE),Calendar!L4)),Settings!$I$12:$K$19,3,FALSE))</f>
        <v>Wed</v>
      </c>
      <c r="N4" s="4" t="str">
        <f>IFERROR(VLOOKUP(DATE(Settings!$C$8,VLOOKUP(L$3,Settings!$B$12:$F$24,2,FALSE),Calendar!L4),'Danske helligdage'!$D:$E,2,FALSE),"")</f>
        <v/>
      </c>
      <c r="O4" s="15" t="str">
        <f>IF(IFERROR(VLOOKUP(DATE(Settings!$C$8,VLOOKUP(L$3,Settings!$B$12:$F$24,2,FALSE),Calendar!L4),'Danske helligdage'!$D:$E,2,FALSE),0)&lt;&gt;0,1,"")</f>
        <v/>
      </c>
      <c r="P4" s="7" t="str">
        <f>IF(L4="","",IF(WEEKDAY(DATE(Settings!$C$8,VLOOKUP(L$3,Settings!$B$12:$F$24,2,FALSE),Calendar!L4))=2,WEEKNUM(DATE(Settings!$C$8,VLOOKUP(L$3,Settings!$B$12:$F$24,2,FALSE),Calendar!L4),21),""))</f>
        <v/>
      </c>
      <c r="Q4" s="3">
        <v>1</v>
      </c>
      <c r="R4" s="4" t="str">
        <f>IF(Q4="","",VLOOKUP(WEEKDAY(DATE(Settings!$C$8,VLOOKUP(Q$3,Settings!$B$12:$F$24,2,FALSE),Calendar!Q4)),Settings!$I$12:$K$19,3,FALSE))</f>
        <v>Sat</v>
      </c>
      <c r="S4" s="4" t="str">
        <f>IFERROR(VLOOKUP(DATE(Settings!$C$8,VLOOKUP(Q$3,Settings!$B$12:$F$24,2,FALSE),Calendar!Q4),'Danske helligdage'!$D:$E,2,FALSE),"")</f>
        <v/>
      </c>
      <c r="T4" s="15" t="str">
        <f>IF(IFERROR(VLOOKUP(DATE(Settings!$C$8,VLOOKUP(Q$3,Settings!$B$12:$F$24,2,FALSE),Calendar!Q4),'Danske helligdage'!$D:$E,2,FALSE),0)&lt;&gt;0,1,"")</f>
        <v/>
      </c>
      <c r="U4" s="7" t="str">
        <f>IF(Q4="","",IF(WEEKDAY(DATE(Settings!$C$8,VLOOKUP(Q$3,Settings!$B$12:$F$24,2,FALSE),Calendar!Q4))=2,WEEKNUM(DATE(Settings!$C$8,VLOOKUP(Q$3,Settings!$B$12:$F$24,2,FALSE),Calendar!Q4),21),""))</f>
        <v/>
      </c>
      <c r="V4" s="3">
        <v>1</v>
      </c>
      <c r="W4" s="4" t="str">
        <f>IF(V4="","",VLOOKUP(WEEKDAY(DATE(Settings!$C$8,VLOOKUP(V$3,Settings!$B$12:$F$24,2,FALSE),Calendar!V4)),Settings!$I$12:$K$19,3,FALSE))</f>
        <v>Mon</v>
      </c>
      <c r="X4" s="4" t="str">
        <f>IFERROR(VLOOKUP(DATE(Settings!$C$8,VLOOKUP(V$3,Settings!$B$12:$F$24,2,FALSE),Calendar!V4),'Danske helligdage'!$D:$E,2,FALSE),"")</f>
        <v/>
      </c>
      <c r="Y4" s="15" t="str">
        <f>IF(IFERROR(VLOOKUP(DATE(Settings!$C$8,VLOOKUP(V$3,Settings!$B$12:$F$24,2,FALSE),Calendar!V4),'Danske helligdage'!$D:$E,2,FALSE),0)&lt;&gt;0,1,"")</f>
        <v/>
      </c>
      <c r="Z4" s="7">
        <f>IF(V4="","",IF(WEEKDAY(DATE(Settings!$C$8,VLOOKUP(V$3,Settings!$B$12:$F$24,2,FALSE),Calendar!V4))=2,WEEKNUM(DATE(Settings!$C$8,VLOOKUP(V$3,Settings!$B$12:$F$24,2,FALSE),Calendar!V4),21),""))</f>
        <v>18</v>
      </c>
      <c r="AA4" s="3">
        <v>1</v>
      </c>
      <c r="AB4" s="4" t="str">
        <f>IF(AA4="","",VLOOKUP(WEEKDAY(DATE(Settings!$C$8,VLOOKUP(AA$3,Settings!$B$12:$F$24,2,FALSE),Calendar!AA4)),Settings!$I$12:$K$19,3,FALSE))</f>
        <v>Thu</v>
      </c>
      <c r="AC4" s="4" t="str">
        <f>IFERROR(VLOOKUP(DATE(Settings!$C$8,VLOOKUP(AA$3,Settings!$B$12:$F$24,2,FALSE),Calendar!AA4),'Danske helligdage'!$D:$E,2,FALSE),"")</f>
        <v/>
      </c>
      <c r="AD4" s="15" t="str">
        <f>IF(IFERROR(VLOOKUP(DATE(Settings!$C$8,VLOOKUP(AA$3,Settings!$B$12:$F$24,2,FALSE),Calendar!AA4),'Danske helligdage'!$D:$E,2,FALSE),0)&lt;&gt;0,1,"")</f>
        <v/>
      </c>
      <c r="AE4" s="7" t="str">
        <f>IF(AA4="","",IF(WEEKDAY(DATE(Settings!$C$8,VLOOKUP(AA$3,Settings!$B$12:$F$24,2,FALSE),Calendar!AA4))=2,WEEKNUM(DATE(Settings!$C$8,VLOOKUP(AA$3,Settings!$B$12:$F$24,2,FALSE),Calendar!AA4),21),""))</f>
        <v/>
      </c>
    </row>
    <row r="5" spans="2:31" x14ac:dyDescent="0.35">
      <c r="B5" s="3">
        <f>IF(B4="","",IF(B4+1&gt;VLOOKUP(B$3,Settings!$B$12:$F$24,4,FALSE),"",B4+1))</f>
        <v>2</v>
      </c>
      <c r="C5" s="4" t="str">
        <f>IF(B5="","",VLOOKUP(WEEKDAY(DATE(Settings!$C$8,VLOOKUP(B$3,Settings!$B$12:$F$24,2,FALSE),Calendar!B5)),Settings!$I$12:$K$19,3,FALSE))</f>
        <v>Sun</v>
      </c>
      <c r="D5" s="14" t="str">
        <f>IFERROR(VLOOKUP(DATE(Settings!$C$8,VLOOKUP(B$3,Settings!$B$12:$F$24,2,FALSE),Calendar!B5),'Danske helligdage'!$D:$E,2,FALSE),"")</f>
        <v/>
      </c>
      <c r="E5" s="15" t="str">
        <f>IF(IFERROR(VLOOKUP(DATE(Settings!$C$8,VLOOKUP(B$3,Settings!$B$12:$F$24,2,FALSE),Calendar!B5),'Danske helligdage'!$D:$E,2,FALSE),0)&lt;&gt;0,1,"")</f>
        <v/>
      </c>
      <c r="F5" s="7" t="str">
        <f>IF(B5="","",IF(WEEKDAY(DATE(Settings!$C$8,VLOOKUP(B$3,Settings!$B$12:$F$24,2,FALSE),Calendar!B5))=2,WEEKNUM(DATE(Settings!$C$8,VLOOKUP(B$3,Settings!$B$12:$F$24,2,FALSE),Calendar!B5),21),""))</f>
        <v/>
      </c>
      <c r="G5" s="3">
        <f>IF(G4="","",IF(G4+1&gt;VLOOKUP(G$3,Settings!$B$12:$F$24,4,FALSE),"",G4+1))</f>
        <v>2</v>
      </c>
      <c r="H5" s="4" t="str">
        <f>IF(G5="","",VLOOKUP(WEEKDAY(DATE(Settings!$C$8,VLOOKUP(G$3,Settings!$B$12:$F$24,2,FALSE),Calendar!G5)),Settings!$I$12:$K$19,3,FALSE))</f>
        <v>Wed</v>
      </c>
      <c r="I5" s="14" t="str">
        <f>IFERROR(VLOOKUP(DATE(Settings!$C$8,VLOOKUP(G$3,Settings!$B$12:$F$24,2,FALSE),Calendar!G5),'Danske helligdage'!$D:$E,2,FALSE),"")</f>
        <v/>
      </c>
      <c r="J5" s="15" t="str">
        <f>IF(IFERROR(VLOOKUP(DATE(Settings!$C$8,VLOOKUP(G$3,Settings!$B$12:$F$24,2,FALSE),Calendar!G5),'Danske helligdage'!$D:$E,2,FALSE),0)&lt;&gt;0,1,"")</f>
        <v/>
      </c>
      <c r="K5" s="7" t="str">
        <f>IF(G5="","",IF(WEEKDAY(DATE(Settings!$C$8,VLOOKUP(G$3,Settings!$B$12:$F$24,2,FALSE),Calendar!G5))=2,WEEKNUM(DATE(Settings!$C$8,VLOOKUP(G$3,Settings!$B$12:$F$24,2,FALSE),Calendar!G5),21),""))</f>
        <v/>
      </c>
      <c r="L5" s="3">
        <f>IF(L4="","",IF(L4+1&gt;VLOOKUP(L$3,Settings!$B$12:$F$24,4,FALSE),"",L4+1))</f>
        <v>2</v>
      </c>
      <c r="M5" s="4" t="str">
        <f>IF(L5="","",VLOOKUP(WEEKDAY(DATE(Settings!$C$8,VLOOKUP(L$3,Settings!$B$12:$F$24,2,FALSE),Calendar!L5)),Settings!$I$12:$K$19,3,FALSE))</f>
        <v>Thu</v>
      </c>
      <c r="N5" s="14" t="str">
        <f>IFERROR(VLOOKUP(DATE(Settings!$C$8,VLOOKUP(L$3,Settings!$B$12:$F$24,2,FALSE),Calendar!L5),'Danske helligdage'!$D:$E,2,FALSE),"")</f>
        <v/>
      </c>
      <c r="O5" s="15" t="str">
        <f>IF(IFERROR(VLOOKUP(DATE(Settings!$C$8,VLOOKUP(L$3,Settings!$B$12:$F$24,2,FALSE),Calendar!L5),'Danske helligdage'!$D:$E,2,FALSE),0)&lt;&gt;0,1,"")</f>
        <v/>
      </c>
      <c r="P5" s="7" t="str">
        <f>IF(L5="","",IF(WEEKDAY(DATE(Settings!$C$8,VLOOKUP(L$3,Settings!$B$12:$F$24,2,FALSE),Calendar!L5))=2,WEEKNUM(DATE(Settings!$C$8,VLOOKUP(L$3,Settings!$B$12:$F$24,2,FALSE),Calendar!L5),21),""))</f>
        <v/>
      </c>
      <c r="Q5" s="3">
        <f>IF(Q4="","",IF(Q4+1&gt;VLOOKUP(Q$3,Settings!$B$12:$F$24,4,FALSE),"",Q4+1))</f>
        <v>2</v>
      </c>
      <c r="R5" s="4" t="str">
        <f>IF(Q5="","",VLOOKUP(WEEKDAY(DATE(Settings!$C$8,VLOOKUP(Q$3,Settings!$B$12:$F$24,2,FALSE),Calendar!Q5)),Settings!$I$12:$K$19,3,FALSE))</f>
        <v>Sun</v>
      </c>
      <c r="S5" s="14" t="str">
        <f>IFERROR(VLOOKUP(DATE(Settings!$C$8,VLOOKUP(Q$3,Settings!$B$12:$F$24,2,FALSE),Calendar!Q5),'Danske helligdage'!$D:$E,2,FALSE),"")</f>
        <v/>
      </c>
      <c r="T5" s="15" t="str">
        <f>IF(IFERROR(VLOOKUP(DATE(Settings!$C$8,VLOOKUP(Q$3,Settings!$B$12:$F$24,2,FALSE),Calendar!Q5),'Danske helligdage'!$D:$E,2,FALSE),0)&lt;&gt;0,1,"")</f>
        <v/>
      </c>
      <c r="U5" s="7" t="str">
        <f>IF(Q5="","",IF(WEEKDAY(DATE(Settings!$C$8,VLOOKUP(Q$3,Settings!$B$12:$F$24,2,FALSE),Calendar!Q5))=2,WEEKNUM(DATE(Settings!$C$8,VLOOKUP(Q$3,Settings!$B$12:$F$24,2,FALSE),Calendar!Q5),21),""))</f>
        <v/>
      </c>
      <c r="V5" s="3">
        <f>IF(V4="","",IF(V4+1&gt;VLOOKUP(V$3,Settings!$B$12:$F$24,4,FALSE),"",V4+1))</f>
        <v>2</v>
      </c>
      <c r="W5" s="4" t="str">
        <f>IF(V5="","",VLOOKUP(WEEKDAY(DATE(Settings!$C$8,VLOOKUP(V$3,Settings!$B$12:$F$24,2,FALSE),Calendar!V5)),Settings!$I$12:$K$19,3,FALSE))</f>
        <v>Tue</v>
      </c>
      <c r="X5" s="14" t="str">
        <f>IFERROR(VLOOKUP(DATE(Settings!$C$8,VLOOKUP(V$3,Settings!$B$12:$F$24,2,FALSE),Calendar!V5),'Danske helligdage'!$D:$E,2,FALSE),"")</f>
        <v/>
      </c>
      <c r="Y5" s="15" t="str">
        <f>IF(IFERROR(VLOOKUP(DATE(Settings!$C$8,VLOOKUP(V$3,Settings!$B$12:$F$24,2,FALSE),Calendar!V5),'Danske helligdage'!$D:$E,2,FALSE),0)&lt;&gt;0,1,"")</f>
        <v/>
      </c>
      <c r="Z5" s="7" t="str">
        <f>IF(V5="","",IF(WEEKDAY(DATE(Settings!$C$8,VLOOKUP(V$3,Settings!$B$12:$F$24,2,FALSE),Calendar!V5))=2,WEEKNUM(DATE(Settings!$C$8,VLOOKUP(V$3,Settings!$B$12:$F$24,2,FALSE),Calendar!V5),21),""))</f>
        <v/>
      </c>
      <c r="AA5" s="3">
        <f>IF(AA4="","",IF(AA4+1&gt;VLOOKUP(AA$3,Settings!$B$12:$F$24,4,FALSE),"",AA4+1))</f>
        <v>2</v>
      </c>
      <c r="AB5" s="4" t="str">
        <f>IF(AA5="","",VLOOKUP(WEEKDAY(DATE(Settings!$C$8,VLOOKUP(AA$3,Settings!$B$12:$F$24,2,FALSE),Calendar!AA5)),Settings!$I$12:$K$19,3,FALSE))</f>
        <v>Fri</v>
      </c>
      <c r="AC5" s="14" t="str">
        <f>IFERROR(VLOOKUP(DATE(Settings!$C$8,VLOOKUP(AA$3,Settings!$B$12:$F$24,2,FALSE),Calendar!AA5),'Danske helligdage'!$D:$E,2,FALSE),"")</f>
        <v/>
      </c>
      <c r="AD5" s="15" t="str">
        <f>IF(IFERROR(VLOOKUP(DATE(Settings!$C$8,VLOOKUP(AA$3,Settings!$B$12:$F$24,2,FALSE),Calendar!AA5),'Danske helligdage'!$D:$E,2,FALSE),0)&lt;&gt;0,1,"")</f>
        <v/>
      </c>
      <c r="AE5" s="7" t="str">
        <f>IF(AA5="","",IF(WEEKDAY(DATE(Settings!$C$8,VLOOKUP(AA$3,Settings!$B$12:$F$24,2,FALSE),Calendar!AA5))=2,WEEKNUM(DATE(Settings!$C$8,VLOOKUP(AA$3,Settings!$B$12:$F$24,2,FALSE),Calendar!AA5),21),""))</f>
        <v/>
      </c>
    </row>
    <row r="6" spans="2:31" x14ac:dyDescent="0.35">
      <c r="B6" s="3">
        <f>IF(B5="","",IF(B5+1&gt;VLOOKUP(B$3,Settings!$B$12:$F$24,4,FALSE),"",B5+1))</f>
        <v>3</v>
      </c>
      <c r="C6" s="4" t="str">
        <f>IF(B6="","",VLOOKUP(WEEKDAY(DATE(Settings!$C$8,VLOOKUP(B$3,Settings!$B$12:$F$24,2,FALSE),Calendar!B6)),Settings!$I$12:$K$19,3,FALSE))</f>
        <v>Mon</v>
      </c>
      <c r="D6" s="4" t="str">
        <f>IFERROR(VLOOKUP(DATE(Settings!$C$8,VLOOKUP(B$3,Settings!$B$12:$F$24,2,FALSE),Calendar!B6),'Danske helligdage'!$D:$E,2,FALSE),"")</f>
        <v/>
      </c>
      <c r="E6" s="15" t="str">
        <f>IF(IFERROR(VLOOKUP(DATE(Settings!$C$8,VLOOKUP(B$3,Settings!$B$12:$F$24,2,FALSE),Calendar!B6),'Danske helligdage'!$D:$E,2,FALSE),0)&lt;&gt;0,1,"")</f>
        <v/>
      </c>
      <c r="F6" s="7">
        <f>IF(B6="","",IF(WEEKDAY(DATE(Settings!$C$8,VLOOKUP(B$3,Settings!$B$12:$F$24,2,FALSE),Calendar!B6))=2,WEEKNUM(DATE(Settings!$C$8,VLOOKUP(B$3,Settings!$B$12:$F$24,2,FALSE),Calendar!B6),21),""))</f>
        <v>1</v>
      </c>
      <c r="G6" s="3">
        <f>IF(G5="","",IF(G5+1&gt;VLOOKUP(G$3,Settings!$B$12:$F$24,4,FALSE),"",G5+1))</f>
        <v>3</v>
      </c>
      <c r="H6" s="4" t="str">
        <f>IF(G6="","",VLOOKUP(WEEKDAY(DATE(Settings!$C$8,VLOOKUP(G$3,Settings!$B$12:$F$24,2,FALSE),Calendar!G6)),Settings!$I$12:$K$19,3,FALSE))</f>
        <v>Thu</v>
      </c>
      <c r="I6" s="4" t="str">
        <f>IFERROR(VLOOKUP(DATE(Settings!$C$8,VLOOKUP(G$3,Settings!$B$12:$F$24,2,FALSE),Calendar!G6),'Danske helligdage'!$D:$E,2,FALSE),"")</f>
        <v/>
      </c>
      <c r="J6" s="15" t="str">
        <f>IF(IFERROR(VLOOKUP(DATE(Settings!$C$8,VLOOKUP(G$3,Settings!$B$12:$F$24,2,FALSE),Calendar!G6),'Danske helligdage'!$D:$E,2,FALSE),0)&lt;&gt;0,1,"")</f>
        <v/>
      </c>
      <c r="K6" s="7" t="str">
        <f>IF(G6="","",IF(WEEKDAY(DATE(Settings!$C$8,VLOOKUP(G$3,Settings!$B$12:$F$24,2,FALSE),Calendar!G6))=2,WEEKNUM(DATE(Settings!$C$8,VLOOKUP(G$3,Settings!$B$12:$F$24,2,FALSE),Calendar!G6),21),""))</f>
        <v/>
      </c>
      <c r="L6" s="3">
        <f>IF(L5="","",IF(L5+1&gt;VLOOKUP(L$3,Settings!$B$12:$F$24,4,FALSE),"",L5+1))</f>
        <v>3</v>
      </c>
      <c r="M6" s="4" t="str">
        <f>IF(L6="","",VLOOKUP(WEEKDAY(DATE(Settings!$C$8,VLOOKUP(L$3,Settings!$B$12:$F$24,2,FALSE),Calendar!L6)),Settings!$I$12:$K$19,3,FALSE))</f>
        <v>Fri</v>
      </c>
      <c r="N6" s="4" t="str">
        <f>IFERROR(VLOOKUP(DATE(Settings!$C$8,VLOOKUP(L$3,Settings!$B$12:$F$24,2,FALSE),Calendar!L6),'Danske helligdage'!$D:$E,2,FALSE),"")</f>
        <v/>
      </c>
      <c r="O6" s="15" t="str">
        <f>IF(IFERROR(VLOOKUP(DATE(Settings!$C$8,VLOOKUP(L$3,Settings!$B$12:$F$24,2,FALSE),Calendar!L6),'Danske helligdage'!$D:$E,2,FALSE),0)&lt;&gt;0,1,"")</f>
        <v/>
      </c>
      <c r="P6" s="7" t="str">
        <f>IF(L6="","",IF(WEEKDAY(DATE(Settings!$C$8,VLOOKUP(L$3,Settings!$B$12:$F$24,2,FALSE),Calendar!L6))=2,WEEKNUM(DATE(Settings!$C$8,VLOOKUP(L$3,Settings!$B$12:$F$24,2,FALSE),Calendar!L6),21),""))</f>
        <v/>
      </c>
      <c r="Q6" s="3">
        <f>IF(Q5="","",IF(Q5+1&gt;VLOOKUP(Q$3,Settings!$B$12:$F$24,4,FALSE),"",Q5+1))</f>
        <v>3</v>
      </c>
      <c r="R6" s="4" t="str">
        <f>IF(Q6="","",VLOOKUP(WEEKDAY(DATE(Settings!$C$8,VLOOKUP(Q$3,Settings!$B$12:$F$24,2,FALSE),Calendar!Q6)),Settings!$I$12:$K$19,3,FALSE))</f>
        <v>Mon</v>
      </c>
      <c r="S6" s="4" t="str">
        <f>IFERROR(VLOOKUP(DATE(Settings!$C$8,VLOOKUP(Q$3,Settings!$B$12:$F$24,2,FALSE),Calendar!Q6),'Danske helligdage'!$D:$E,2,FALSE),"")</f>
        <v/>
      </c>
      <c r="T6" s="15" t="str">
        <f>IF(IFERROR(VLOOKUP(DATE(Settings!$C$8,VLOOKUP(Q$3,Settings!$B$12:$F$24,2,FALSE),Calendar!Q6),'Danske helligdage'!$D:$E,2,FALSE),0)&lt;&gt;0,1,"")</f>
        <v/>
      </c>
      <c r="U6" s="7">
        <f>IF(Q6="","",IF(WEEKDAY(DATE(Settings!$C$8,VLOOKUP(Q$3,Settings!$B$12:$F$24,2,FALSE),Calendar!Q6))=2,WEEKNUM(DATE(Settings!$C$8,VLOOKUP(Q$3,Settings!$B$12:$F$24,2,FALSE),Calendar!Q6),21),""))</f>
        <v>14</v>
      </c>
      <c r="V6" s="3">
        <f>IF(V5="","",IF(V5+1&gt;VLOOKUP(V$3,Settings!$B$12:$F$24,4,FALSE),"",V5+1))</f>
        <v>3</v>
      </c>
      <c r="W6" s="4" t="str">
        <f>IF(V6="","",VLOOKUP(WEEKDAY(DATE(Settings!$C$8,VLOOKUP(V$3,Settings!$B$12:$F$24,2,FALSE),Calendar!V6)),Settings!$I$12:$K$19,3,FALSE))</f>
        <v>Wed</v>
      </c>
      <c r="X6" s="4" t="str">
        <f>IFERROR(VLOOKUP(DATE(Settings!$C$8,VLOOKUP(V$3,Settings!$B$12:$F$24,2,FALSE),Calendar!V6),'Danske helligdage'!$D:$E,2,FALSE),"")</f>
        <v/>
      </c>
      <c r="Y6" s="15" t="str">
        <f>IF(IFERROR(VLOOKUP(DATE(Settings!$C$8,VLOOKUP(V$3,Settings!$B$12:$F$24,2,FALSE),Calendar!V6),'Danske helligdage'!$D:$E,2,FALSE),0)&lt;&gt;0,1,"")</f>
        <v/>
      </c>
      <c r="Z6" s="7" t="str">
        <f>IF(V6="","",IF(WEEKDAY(DATE(Settings!$C$8,VLOOKUP(V$3,Settings!$B$12:$F$24,2,FALSE),Calendar!V6))=2,WEEKNUM(DATE(Settings!$C$8,VLOOKUP(V$3,Settings!$B$12:$F$24,2,FALSE),Calendar!V6),21),""))</f>
        <v/>
      </c>
      <c r="AA6" s="3">
        <f>IF(AA5="","",IF(AA5+1&gt;VLOOKUP(AA$3,Settings!$B$12:$F$24,4,FALSE),"",AA5+1))</f>
        <v>3</v>
      </c>
      <c r="AB6" s="4" t="str">
        <f>IF(AA6="","",VLOOKUP(WEEKDAY(DATE(Settings!$C$8,VLOOKUP(AA$3,Settings!$B$12:$F$24,2,FALSE),Calendar!AA6)),Settings!$I$12:$K$19,3,FALSE))</f>
        <v>Sat</v>
      </c>
      <c r="AC6" s="4" t="str">
        <f>IFERROR(VLOOKUP(DATE(Settings!$C$8,VLOOKUP(AA$3,Settings!$B$12:$F$24,2,FALSE),Calendar!AA6),'Danske helligdage'!$D:$E,2,FALSE),"")</f>
        <v/>
      </c>
      <c r="AD6" s="15" t="str">
        <f>IF(IFERROR(VLOOKUP(DATE(Settings!$C$8,VLOOKUP(AA$3,Settings!$B$12:$F$24,2,FALSE),Calendar!AA6),'Danske helligdage'!$D:$E,2,FALSE),0)&lt;&gt;0,1,"")</f>
        <v/>
      </c>
      <c r="AE6" s="7" t="str">
        <f>IF(AA6="","",IF(WEEKDAY(DATE(Settings!$C$8,VLOOKUP(AA$3,Settings!$B$12:$F$24,2,FALSE),Calendar!AA6))=2,WEEKNUM(DATE(Settings!$C$8,VLOOKUP(AA$3,Settings!$B$12:$F$24,2,FALSE),Calendar!AA6),21),""))</f>
        <v/>
      </c>
    </row>
    <row r="7" spans="2:31" x14ac:dyDescent="0.35">
      <c r="B7" s="3">
        <f>IF(B6="","",IF(B6+1&gt;VLOOKUP(B$3,Settings!$B$12:$F$24,4,FALSE),"",B6+1))</f>
        <v>4</v>
      </c>
      <c r="C7" s="4" t="str">
        <f>IF(B7="","",VLOOKUP(WEEKDAY(DATE(Settings!$C$8,VLOOKUP(B$3,Settings!$B$12:$F$24,2,FALSE),Calendar!B7)),Settings!$I$12:$K$19,3,FALSE))</f>
        <v>Tue</v>
      </c>
      <c r="D7" s="4" t="str">
        <f>IFERROR(VLOOKUP(DATE(Settings!$C$8,VLOOKUP(B$3,Settings!$B$12:$F$24,2,FALSE),Calendar!B7),'Danske helligdage'!$D:$E,2,FALSE),"")</f>
        <v/>
      </c>
      <c r="E7" s="15" t="str">
        <f>IF(IFERROR(VLOOKUP(DATE(Settings!$C$8,VLOOKUP(B$3,Settings!$B$12:$F$24,2,FALSE),Calendar!B7),'Danske helligdage'!$D:$E,2,FALSE),0)&lt;&gt;0,1,"")</f>
        <v/>
      </c>
      <c r="F7" s="7" t="str">
        <f>IF(B7="","",IF(WEEKDAY(DATE(Settings!$C$8,VLOOKUP(B$3,Settings!$B$12:$F$24,2,FALSE),Calendar!B7))=2,WEEKNUM(DATE(Settings!$C$8,VLOOKUP(B$3,Settings!$B$12:$F$24,2,FALSE),Calendar!B7),21),""))</f>
        <v/>
      </c>
      <c r="G7" s="3">
        <f>IF(G6="","",IF(G6+1&gt;VLOOKUP(G$3,Settings!$B$12:$F$24,4,FALSE),"",G6+1))</f>
        <v>4</v>
      </c>
      <c r="H7" s="4" t="str">
        <f>IF(G7="","",VLOOKUP(WEEKDAY(DATE(Settings!$C$8,VLOOKUP(G$3,Settings!$B$12:$F$24,2,FALSE),Calendar!G7)),Settings!$I$12:$K$19,3,FALSE))</f>
        <v>Fri</v>
      </c>
      <c r="I7" s="4" t="str">
        <f>IFERROR(VLOOKUP(DATE(Settings!$C$8,VLOOKUP(G$3,Settings!$B$12:$F$24,2,FALSE),Calendar!G7),'Danske helligdage'!$D:$E,2,FALSE),"")</f>
        <v/>
      </c>
      <c r="J7" s="15" t="str">
        <f>IF(IFERROR(VLOOKUP(DATE(Settings!$C$8,VLOOKUP(G$3,Settings!$B$12:$F$24,2,FALSE),Calendar!G7),'Danske helligdage'!$D:$E,2,FALSE),0)&lt;&gt;0,1,"")</f>
        <v/>
      </c>
      <c r="K7" s="7" t="str">
        <f>IF(G7="","",IF(WEEKDAY(DATE(Settings!$C$8,VLOOKUP(G$3,Settings!$B$12:$F$24,2,FALSE),Calendar!G7))=2,WEEKNUM(DATE(Settings!$C$8,VLOOKUP(G$3,Settings!$B$12:$F$24,2,FALSE),Calendar!G7),21),""))</f>
        <v/>
      </c>
      <c r="L7" s="3">
        <f>IF(L6="","",IF(L6+1&gt;VLOOKUP(L$3,Settings!$B$12:$F$24,4,FALSE),"",L6+1))</f>
        <v>4</v>
      </c>
      <c r="M7" s="4" t="str">
        <f>IF(L7="","",VLOOKUP(WEEKDAY(DATE(Settings!$C$8,VLOOKUP(L$3,Settings!$B$12:$F$24,2,FALSE),Calendar!L7)),Settings!$I$12:$K$19,3,FALSE))</f>
        <v>Sat</v>
      </c>
      <c r="N7" s="4" t="str">
        <f>IFERROR(VLOOKUP(DATE(Settings!$C$8,VLOOKUP(L$3,Settings!$B$12:$F$24,2,FALSE),Calendar!L7),'Danske helligdage'!$D:$E,2,FALSE),"")</f>
        <v/>
      </c>
      <c r="O7" s="15" t="str">
        <f>IF(IFERROR(VLOOKUP(DATE(Settings!$C$8,VLOOKUP(L$3,Settings!$B$12:$F$24,2,FALSE),Calendar!L7),'Danske helligdage'!$D:$E,2,FALSE),0)&lt;&gt;0,1,"")</f>
        <v/>
      </c>
      <c r="P7" s="7" t="str">
        <f>IF(L7="","",IF(WEEKDAY(DATE(Settings!$C$8,VLOOKUP(L$3,Settings!$B$12:$F$24,2,FALSE),Calendar!L7))=2,WEEKNUM(DATE(Settings!$C$8,VLOOKUP(L$3,Settings!$B$12:$F$24,2,FALSE),Calendar!L7),21),""))</f>
        <v/>
      </c>
      <c r="Q7" s="3">
        <f>IF(Q6="","",IF(Q6+1&gt;VLOOKUP(Q$3,Settings!$B$12:$F$24,4,FALSE),"",Q6+1))</f>
        <v>4</v>
      </c>
      <c r="R7" s="4" t="str">
        <f>IF(Q7="","",VLOOKUP(WEEKDAY(DATE(Settings!$C$8,VLOOKUP(Q$3,Settings!$B$12:$F$24,2,FALSE),Calendar!Q7)),Settings!$I$12:$K$19,3,FALSE))</f>
        <v>Tue</v>
      </c>
      <c r="S7" s="4" t="str">
        <f>IFERROR(VLOOKUP(DATE(Settings!$C$8,VLOOKUP(Q$3,Settings!$B$12:$F$24,2,FALSE),Calendar!Q7),'Danske helligdage'!$D:$E,2,FALSE),"")</f>
        <v/>
      </c>
      <c r="T7" s="15" t="str">
        <f>IF(IFERROR(VLOOKUP(DATE(Settings!$C$8,VLOOKUP(Q$3,Settings!$B$12:$F$24,2,FALSE),Calendar!Q7),'Danske helligdage'!$D:$E,2,FALSE),0)&lt;&gt;0,1,"")</f>
        <v/>
      </c>
      <c r="U7" s="7" t="str">
        <f>IF(Q7="","",IF(WEEKDAY(DATE(Settings!$C$8,VLOOKUP(Q$3,Settings!$B$12:$F$24,2,FALSE),Calendar!Q7))=2,WEEKNUM(DATE(Settings!$C$8,VLOOKUP(Q$3,Settings!$B$12:$F$24,2,FALSE),Calendar!Q7),21),""))</f>
        <v/>
      </c>
      <c r="V7" s="3">
        <f>IF(V6="","",IF(V6+1&gt;VLOOKUP(V$3,Settings!$B$12:$F$24,4,FALSE),"",V6+1))</f>
        <v>4</v>
      </c>
      <c r="W7" s="4" t="str">
        <f>IF(V7="","",VLOOKUP(WEEKDAY(DATE(Settings!$C$8,VLOOKUP(V$3,Settings!$B$12:$F$24,2,FALSE),Calendar!V7)),Settings!$I$12:$K$19,3,FALSE))</f>
        <v>Thu</v>
      </c>
      <c r="X7" s="4" t="str">
        <f>IFERROR(VLOOKUP(DATE(Settings!$C$8,VLOOKUP(V$3,Settings!$B$12:$F$24,2,FALSE),Calendar!V7),'Danske helligdage'!$D:$E,2,FALSE),"")</f>
        <v/>
      </c>
      <c r="Y7" s="15" t="str">
        <f>IF(IFERROR(VLOOKUP(DATE(Settings!$C$8,VLOOKUP(V$3,Settings!$B$12:$F$24,2,FALSE),Calendar!V7),'Danske helligdage'!$D:$E,2,FALSE),0)&lt;&gt;0,1,"")</f>
        <v/>
      </c>
      <c r="Z7" s="7" t="str">
        <f>IF(V7="","",IF(WEEKDAY(DATE(Settings!$C$8,VLOOKUP(V$3,Settings!$B$12:$F$24,2,FALSE),Calendar!V7))=2,WEEKNUM(DATE(Settings!$C$8,VLOOKUP(V$3,Settings!$B$12:$F$24,2,FALSE),Calendar!V7),21),""))</f>
        <v/>
      </c>
      <c r="AA7" s="3">
        <f>IF(AA6="","",IF(AA6+1&gt;VLOOKUP(AA$3,Settings!$B$12:$F$24,4,FALSE),"",AA6+1))</f>
        <v>4</v>
      </c>
      <c r="AB7" s="4" t="str">
        <f>IF(AA7="","",VLOOKUP(WEEKDAY(DATE(Settings!$C$8,VLOOKUP(AA$3,Settings!$B$12:$F$24,2,FALSE),Calendar!AA7)),Settings!$I$12:$K$19,3,FALSE))</f>
        <v>Sun</v>
      </c>
      <c r="AC7" s="4" t="str">
        <f>IFERROR(VLOOKUP(DATE(Settings!$C$8,VLOOKUP(AA$3,Settings!$B$12:$F$24,2,FALSE),Calendar!AA7),'Danske helligdage'!$D:$E,2,FALSE),"")</f>
        <v>Pinsedag</v>
      </c>
      <c r="AD7" s="15">
        <f>IF(IFERROR(VLOOKUP(DATE(Settings!$C$8,VLOOKUP(AA$3,Settings!$B$12:$F$24,2,FALSE),Calendar!AA7),'Danske helligdage'!$D:$E,2,FALSE),0)&lt;&gt;0,1,"")</f>
        <v>1</v>
      </c>
      <c r="AE7" s="7" t="str">
        <f>IF(AA7="","",IF(WEEKDAY(DATE(Settings!$C$8,VLOOKUP(AA$3,Settings!$B$12:$F$24,2,FALSE),Calendar!AA7))=2,WEEKNUM(DATE(Settings!$C$8,VLOOKUP(AA$3,Settings!$B$12:$F$24,2,FALSE),Calendar!AA7),21),""))</f>
        <v/>
      </c>
    </row>
    <row r="8" spans="2:31" x14ac:dyDescent="0.35">
      <c r="B8" s="3">
        <f>IF(B7="","",IF(B7+1&gt;VLOOKUP(B$3,Settings!$B$12:$F$24,4,FALSE),"",B7+1))</f>
        <v>5</v>
      </c>
      <c r="C8" s="4" t="str">
        <f>IF(B8="","",VLOOKUP(WEEKDAY(DATE(Settings!$C$8,VLOOKUP(B$3,Settings!$B$12:$F$24,2,FALSE),Calendar!B8)),Settings!$I$12:$K$19,3,FALSE))</f>
        <v>Wed</v>
      </c>
      <c r="D8" s="4" t="str">
        <f>IFERROR(VLOOKUP(DATE(Settings!$C$8,VLOOKUP(B$3,Settings!$B$12:$F$24,2,FALSE),Calendar!B8),'Danske helligdage'!$D:$E,2,FALSE),"")</f>
        <v/>
      </c>
      <c r="E8" s="15" t="str">
        <f>IF(IFERROR(VLOOKUP(DATE(Settings!$C$8,VLOOKUP(B$3,Settings!$B$12:$F$24,2,FALSE),Calendar!B8),'Danske helligdage'!$D:$E,2,FALSE),0)&lt;&gt;0,1,"")</f>
        <v/>
      </c>
      <c r="F8" s="7" t="str">
        <f>IF(B8="","",IF(WEEKDAY(DATE(Settings!$C$8,VLOOKUP(B$3,Settings!$B$12:$F$24,2,FALSE),Calendar!B8))=2,WEEKNUM(DATE(Settings!$C$8,VLOOKUP(B$3,Settings!$B$12:$F$24,2,FALSE),Calendar!B8),21),""))</f>
        <v/>
      </c>
      <c r="G8" s="3">
        <f>IF(G7="","",IF(G7+1&gt;VLOOKUP(G$3,Settings!$B$12:$F$24,4,FALSE),"",G7+1))</f>
        <v>5</v>
      </c>
      <c r="H8" s="4" t="str">
        <f>IF(G8="","",VLOOKUP(WEEKDAY(DATE(Settings!$C$8,VLOOKUP(G$3,Settings!$B$12:$F$24,2,FALSE),Calendar!G8)),Settings!$I$12:$K$19,3,FALSE))</f>
        <v>Sat</v>
      </c>
      <c r="I8" s="4" t="str">
        <f>IFERROR(VLOOKUP(DATE(Settings!$C$8,VLOOKUP(G$3,Settings!$B$12:$F$24,2,FALSE),Calendar!G8),'Danske helligdage'!$D:$E,2,FALSE),"")</f>
        <v/>
      </c>
      <c r="J8" s="15" t="str">
        <f>IF(IFERROR(VLOOKUP(DATE(Settings!$C$8,VLOOKUP(G$3,Settings!$B$12:$F$24,2,FALSE),Calendar!G8),'Danske helligdage'!$D:$E,2,FALSE),0)&lt;&gt;0,1,"")</f>
        <v/>
      </c>
      <c r="K8" s="7" t="str">
        <f>IF(G8="","",IF(WEEKDAY(DATE(Settings!$C$8,VLOOKUP(G$3,Settings!$B$12:$F$24,2,FALSE),Calendar!G8))=2,WEEKNUM(DATE(Settings!$C$8,VLOOKUP(G$3,Settings!$B$12:$F$24,2,FALSE),Calendar!G8),21),""))</f>
        <v/>
      </c>
      <c r="L8" s="3">
        <f>IF(L7="","",IF(L7+1&gt;VLOOKUP(L$3,Settings!$B$12:$F$24,4,FALSE),"",L7+1))</f>
        <v>5</v>
      </c>
      <c r="M8" s="4" t="str">
        <f>IF(L8="","",VLOOKUP(WEEKDAY(DATE(Settings!$C$8,VLOOKUP(L$3,Settings!$B$12:$F$24,2,FALSE),Calendar!L8)),Settings!$I$12:$K$19,3,FALSE))</f>
        <v>Sun</v>
      </c>
      <c r="N8" s="4" t="str">
        <f>IFERROR(VLOOKUP(DATE(Settings!$C$8,VLOOKUP(L$3,Settings!$B$12:$F$24,2,FALSE),Calendar!L8),'Danske helligdage'!$D:$E,2,FALSE),"")</f>
        <v/>
      </c>
      <c r="O8" s="15" t="str">
        <f>IF(IFERROR(VLOOKUP(DATE(Settings!$C$8,VLOOKUP(L$3,Settings!$B$12:$F$24,2,FALSE),Calendar!L8),'Danske helligdage'!$D:$E,2,FALSE),0)&lt;&gt;0,1,"")</f>
        <v/>
      </c>
      <c r="P8" s="7" t="str">
        <f>IF(L8="","",IF(WEEKDAY(DATE(Settings!$C$8,VLOOKUP(L$3,Settings!$B$12:$F$24,2,FALSE),Calendar!L8))=2,WEEKNUM(DATE(Settings!$C$8,VLOOKUP(L$3,Settings!$B$12:$F$24,2,FALSE),Calendar!L8),21),""))</f>
        <v/>
      </c>
      <c r="Q8" s="3">
        <f>IF(Q7="","",IF(Q7+1&gt;VLOOKUP(Q$3,Settings!$B$12:$F$24,4,FALSE),"",Q7+1))</f>
        <v>5</v>
      </c>
      <c r="R8" s="4" t="str">
        <f>IF(Q8="","",VLOOKUP(WEEKDAY(DATE(Settings!$C$8,VLOOKUP(Q$3,Settings!$B$12:$F$24,2,FALSE),Calendar!Q8)),Settings!$I$12:$K$19,3,FALSE))</f>
        <v>Wed</v>
      </c>
      <c r="S8" s="4" t="str">
        <f>IFERROR(VLOOKUP(DATE(Settings!$C$8,VLOOKUP(Q$3,Settings!$B$12:$F$24,2,FALSE),Calendar!Q8),'Danske helligdage'!$D:$E,2,FALSE),"")</f>
        <v/>
      </c>
      <c r="T8" s="15" t="str">
        <f>IF(IFERROR(VLOOKUP(DATE(Settings!$C$8,VLOOKUP(Q$3,Settings!$B$12:$F$24,2,FALSE),Calendar!Q8),'Danske helligdage'!$D:$E,2,FALSE),0)&lt;&gt;0,1,"")</f>
        <v/>
      </c>
      <c r="U8" s="7" t="str">
        <f>IF(Q8="","",IF(WEEKDAY(DATE(Settings!$C$8,VLOOKUP(Q$3,Settings!$B$12:$F$24,2,FALSE),Calendar!Q8))=2,WEEKNUM(DATE(Settings!$C$8,VLOOKUP(Q$3,Settings!$B$12:$F$24,2,FALSE),Calendar!Q8),21),""))</f>
        <v/>
      </c>
      <c r="V8" s="3">
        <f>IF(V7="","",IF(V7+1&gt;VLOOKUP(V$3,Settings!$B$12:$F$24,4,FALSE),"",V7+1))</f>
        <v>5</v>
      </c>
      <c r="W8" s="4" t="str">
        <f>IF(V8="","",VLOOKUP(WEEKDAY(DATE(Settings!$C$8,VLOOKUP(V$3,Settings!$B$12:$F$24,2,FALSE),Calendar!V8)),Settings!$I$12:$K$19,3,FALSE))</f>
        <v>Fri</v>
      </c>
      <c r="X8" s="4" t="str">
        <f>IFERROR(VLOOKUP(DATE(Settings!$C$8,VLOOKUP(V$3,Settings!$B$12:$F$24,2,FALSE),Calendar!V8),'Danske helligdage'!$D:$E,2,FALSE),"")</f>
        <v/>
      </c>
      <c r="Y8" s="15" t="str">
        <f>IF(IFERROR(VLOOKUP(DATE(Settings!$C$8,VLOOKUP(V$3,Settings!$B$12:$F$24,2,FALSE),Calendar!V8),'Danske helligdage'!$D:$E,2,FALSE),0)&lt;&gt;0,1,"")</f>
        <v/>
      </c>
      <c r="Z8" s="7" t="str">
        <f>IF(V8="","",IF(WEEKDAY(DATE(Settings!$C$8,VLOOKUP(V$3,Settings!$B$12:$F$24,2,FALSE),Calendar!V8))=2,WEEKNUM(DATE(Settings!$C$8,VLOOKUP(V$3,Settings!$B$12:$F$24,2,FALSE),Calendar!V8),21),""))</f>
        <v/>
      </c>
      <c r="AA8" s="3">
        <f>IF(AA7="","",IF(AA7+1&gt;VLOOKUP(AA$3,Settings!$B$12:$F$24,4,FALSE),"",AA7+1))</f>
        <v>5</v>
      </c>
      <c r="AB8" s="4" t="str">
        <f>IF(AA8="","",VLOOKUP(WEEKDAY(DATE(Settings!$C$8,VLOOKUP(AA$3,Settings!$B$12:$F$24,2,FALSE),Calendar!AA8)),Settings!$I$12:$K$19,3,FALSE))</f>
        <v>Mon</v>
      </c>
      <c r="AC8" s="4" t="str">
        <f>IFERROR(VLOOKUP(DATE(Settings!$C$8,VLOOKUP(AA$3,Settings!$B$12:$F$24,2,FALSE),Calendar!AA8),'Danske helligdage'!$D:$E,2,FALSE),"")</f>
        <v>Grundlovsdag</v>
      </c>
      <c r="AD8" s="15">
        <f>IF(IFERROR(VLOOKUP(DATE(Settings!$C$8,VLOOKUP(AA$3,Settings!$B$12:$F$24,2,FALSE),Calendar!AA8),'Danske helligdage'!$D:$E,2,FALSE),0)&lt;&gt;0,1,"")</f>
        <v>1</v>
      </c>
      <c r="AE8" s="7">
        <f>IF(AA8="","",IF(WEEKDAY(DATE(Settings!$C$8,VLOOKUP(AA$3,Settings!$B$12:$F$24,2,FALSE),Calendar!AA8))=2,WEEKNUM(DATE(Settings!$C$8,VLOOKUP(AA$3,Settings!$B$12:$F$24,2,FALSE),Calendar!AA8),21),""))</f>
        <v>23</v>
      </c>
    </row>
    <row r="9" spans="2:31" x14ac:dyDescent="0.35">
      <c r="B9" s="3">
        <f>IF(B8="","",IF(B8+1&gt;VLOOKUP(B$3,Settings!$B$12:$F$24,4,FALSE),"",B8+1))</f>
        <v>6</v>
      </c>
      <c r="C9" s="4" t="str">
        <f>IF(B9="","",VLOOKUP(WEEKDAY(DATE(Settings!$C$8,VLOOKUP(B$3,Settings!$B$12:$F$24,2,FALSE),Calendar!B9)),Settings!$I$12:$K$19,3,FALSE))</f>
        <v>Thu</v>
      </c>
      <c r="D9" s="4" t="str">
        <f>IFERROR(VLOOKUP(DATE(Settings!$C$8,VLOOKUP(B$3,Settings!$B$12:$F$24,2,FALSE),Calendar!B9),'Danske helligdage'!$D:$E,2,FALSE),"")</f>
        <v/>
      </c>
      <c r="E9" s="15" t="str">
        <f>IF(IFERROR(VLOOKUP(DATE(Settings!$C$8,VLOOKUP(B$3,Settings!$B$12:$F$24,2,FALSE),Calendar!B9),'Danske helligdage'!$D:$E,2,FALSE),0)&lt;&gt;0,1,"")</f>
        <v/>
      </c>
      <c r="F9" s="7" t="str">
        <f>IF(B9="","",IF(WEEKDAY(DATE(Settings!$C$8,VLOOKUP(B$3,Settings!$B$12:$F$24,2,FALSE),Calendar!B9))=2,WEEKNUM(DATE(Settings!$C$8,VLOOKUP(B$3,Settings!$B$12:$F$24,2,FALSE),Calendar!B9),21),""))</f>
        <v/>
      </c>
      <c r="G9" s="3">
        <f>IF(G8="","",IF(G8+1&gt;VLOOKUP(G$3,Settings!$B$12:$F$24,4,FALSE),"",G8+1))</f>
        <v>6</v>
      </c>
      <c r="H9" s="4" t="str">
        <f>IF(G9="","",VLOOKUP(WEEKDAY(DATE(Settings!$C$8,VLOOKUP(G$3,Settings!$B$12:$F$24,2,FALSE),Calendar!G9)),Settings!$I$12:$K$19,3,FALSE))</f>
        <v>Sun</v>
      </c>
      <c r="I9" s="4" t="str">
        <f>IFERROR(VLOOKUP(DATE(Settings!$C$8,VLOOKUP(G$3,Settings!$B$12:$F$24,2,FALSE),Calendar!G9),'Danske helligdage'!$D:$E,2,FALSE),"")</f>
        <v/>
      </c>
      <c r="J9" s="15" t="str">
        <f>IF(IFERROR(VLOOKUP(DATE(Settings!$C$8,VLOOKUP(G$3,Settings!$B$12:$F$24,2,FALSE),Calendar!G9),'Danske helligdage'!$D:$E,2,FALSE),0)&lt;&gt;0,1,"")</f>
        <v/>
      </c>
      <c r="K9" s="7" t="str">
        <f>IF(G9="","",IF(WEEKDAY(DATE(Settings!$C$8,VLOOKUP(G$3,Settings!$B$12:$F$24,2,FALSE),Calendar!G9))=2,WEEKNUM(DATE(Settings!$C$8,VLOOKUP(G$3,Settings!$B$12:$F$24,2,FALSE),Calendar!G9),21),""))</f>
        <v/>
      </c>
      <c r="L9" s="3">
        <f>IF(L8="","",IF(L8+1&gt;VLOOKUP(L$3,Settings!$B$12:$F$24,4,FALSE),"",L8+1))</f>
        <v>6</v>
      </c>
      <c r="M9" s="4" t="str">
        <f>IF(L9="","",VLOOKUP(WEEKDAY(DATE(Settings!$C$8,VLOOKUP(L$3,Settings!$B$12:$F$24,2,FALSE),Calendar!L9)),Settings!$I$12:$K$19,3,FALSE))</f>
        <v>Mon</v>
      </c>
      <c r="N9" s="4" t="str">
        <f>IFERROR(VLOOKUP(DATE(Settings!$C$8,VLOOKUP(L$3,Settings!$B$12:$F$24,2,FALSE),Calendar!L9),'Danske helligdage'!$D:$E,2,FALSE),"")</f>
        <v/>
      </c>
      <c r="O9" s="15" t="str">
        <f>IF(IFERROR(VLOOKUP(DATE(Settings!$C$8,VLOOKUP(L$3,Settings!$B$12:$F$24,2,FALSE),Calendar!L9),'Danske helligdage'!$D:$E,2,FALSE),0)&lt;&gt;0,1,"")</f>
        <v/>
      </c>
      <c r="P9" s="7">
        <f>IF(L9="","",IF(WEEKDAY(DATE(Settings!$C$8,VLOOKUP(L$3,Settings!$B$12:$F$24,2,FALSE),Calendar!L9))=2,WEEKNUM(DATE(Settings!$C$8,VLOOKUP(L$3,Settings!$B$12:$F$24,2,FALSE),Calendar!L9),21),""))</f>
        <v>10</v>
      </c>
      <c r="Q9" s="3">
        <f>IF(Q8="","",IF(Q8+1&gt;VLOOKUP(Q$3,Settings!$B$12:$F$24,4,FALSE),"",Q8+1))</f>
        <v>6</v>
      </c>
      <c r="R9" s="4" t="str">
        <f>IF(Q9="","",VLOOKUP(WEEKDAY(DATE(Settings!$C$8,VLOOKUP(Q$3,Settings!$B$12:$F$24,2,FALSE),Calendar!Q9)),Settings!$I$12:$K$19,3,FALSE))</f>
        <v>Thu</v>
      </c>
      <c r="S9" s="4" t="str">
        <f>IFERROR(VLOOKUP(DATE(Settings!$C$8,VLOOKUP(Q$3,Settings!$B$12:$F$24,2,FALSE),Calendar!Q9),'Danske helligdage'!$D:$E,2,FALSE),"")</f>
        <v/>
      </c>
      <c r="T9" s="15" t="str">
        <f>IF(IFERROR(VLOOKUP(DATE(Settings!$C$8,VLOOKUP(Q$3,Settings!$B$12:$F$24,2,FALSE),Calendar!Q9),'Danske helligdage'!$D:$E,2,FALSE),0)&lt;&gt;0,1,"")</f>
        <v/>
      </c>
      <c r="U9" s="7" t="str">
        <f>IF(Q9="","",IF(WEEKDAY(DATE(Settings!$C$8,VLOOKUP(Q$3,Settings!$B$12:$F$24,2,FALSE),Calendar!Q9))=2,WEEKNUM(DATE(Settings!$C$8,VLOOKUP(Q$3,Settings!$B$12:$F$24,2,FALSE),Calendar!Q9),21),""))</f>
        <v/>
      </c>
      <c r="V9" s="3">
        <f>IF(V8="","",IF(V8+1&gt;VLOOKUP(V$3,Settings!$B$12:$F$24,4,FALSE),"",V8+1))</f>
        <v>6</v>
      </c>
      <c r="W9" s="4" t="str">
        <f>IF(V9="","",VLOOKUP(WEEKDAY(DATE(Settings!$C$8,VLOOKUP(V$3,Settings!$B$12:$F$24,2,FALSE),Calendar!V9)),Settings!$I$12:$K$19,3,FALSE))</f>
        <v>Sat</v>
      </c>
      <c r="X9" s="4" t="str">
        <f>IFERROR(VLOOKUP(DATE(Settings!$C$8,VLOOKUP(V$3,Settings!$B$12:$F$24,2,FALSE),Calendar!V9),'Danske helligdage'!$D:$E,2,FALSE),"")</f>
        <v/>
      </c>
      <c r="Y9" s="15" t="str">
        <f>IF(IFERROR(VLOOKUP(DATE(Settings!$C$8,VLOOKUP(V$3,Settings!$B$12:$F$24,2,FALSE),Calendar!V9),'Danske helligdage'!$D:$E,2,FALSE),0)&lt;&gt;0,1,"")</f>
        <v/>
      </c>
      <c r="Z9" s="7" t="str">
        <f>IF(V9="","",IF(WEEKDAY(DATE(Settings!$C$8,VLOOKUP(V$3,Settings!$B$12:$F$24,2,FALSE),Calendar!V9))=2,WEEKNUM(DATE(Settings!$C$8,VLOOKUP(V$3,Settings!$B$12:$F$24,2,FALSE),Calendar!V9),21),""))</f>
        <v/>
      </c>
      <c r="AA9" s="3">
        <f>IF(AA8="","",IF(AA8+1&gt;VLOOKUP(AA$3,Settings!$B$12:$F$24,4,FALSE),"",AA8+1))</f>
        <v>6</v>
      </c>
      <c r="AB9" s="4" t="str">
        <f>IF(AA9="","",VLOOKUP(WEEKDAY(DATE(Settings!$C$8,VLOOKUP(AA$3,Settings!$B$12:$F$24,2,FALSE),Calendar!AA9)),Settings!$I$12:$K$19,3,FALSE))</f>
        <v>Tue</v>
      </c>
      <c r="AC9" s="4" t="str">
        <f>IFERROR(VLOOKUP(DATE(Settings!$C$8,VLOOKUP(AA$3,Settings!$B$12:$F$24,2,FALSE),Calendar!AA9),'Danske helligdage'!$D:$E,2,FALSE),"")</f>
        <v/>
      </c>
      <c r="AD9" s="15" t="str">
        <f>IF(IFERROR(VLOOKUP(DATE(Settings!$C$8,VLOOKUP(AA$3,Settings!$B$12:$F$24,2,FALSE),Calendar!AA9),'Danske helligdage'!$D:$E,2,FALSE),0)&lt;&gt;0,1,"")</f>
        <v/>
      </c>
      <c r="AE9" s="7" t="str">
        <f>IF(AA9="","",IF(WEEKDAY(DATE(Settings!$C$8,VLOOKUP(AA$3,Settings!$B$12:$F$24,2,FALSE),Calendar!AA9))=2,WEEKNUM(DATE(Settings!$C$8,VLOOKUP(AA$3,Settings!$B$12:$F$24,2,FALSE),Calendar!AA9),21),""))</f>
        <v/>
      </c>
    </row>
    <row r="10" spans="2:31" x14ac:dyDescent="0.35">
      <c r="B10" s="3">
        <f>IF(B9="","",IF(B9+1&gt;VLOOKUP(B$3,Settings!$B$12:$F$24,4,FALSE),"",B9+1))</f>
        <v>7</v>
      </c>
      <c r="C10" s="4" t="str">
        <f>IF(B10="","",VLOOKUP(WEEKDAY(DATE(Settings!$C$8,VLOOKUP(B$3,Settings!$B$12:$F$24,2,FALSE),Calendar!B10)),Settings!$I$12:$K$19,3,FALSE))</f>
        <v>Fri</v>
      </c>
      <c r="D10" s="4" t="str">
        <f>IFERROR(VLOOKUP(DATE(Settings!$C$8,VLOOKUP(B$3,Settings!$B$12:$F$24,2,FALSE),Calendar!B10),'Danske helligdage'!$D:$E,2,FALSE),"")</f>
        <v/>
      </c>
      <c r="E10" s="15" t="str">
        <f>IF(IFERROR(VLOOKUP(DATE(Settings!$C$8,VLOOKUP(B$3,Settings!$B$12:$F$24,2,FALSE),Calendar!B10),'Danske helligdage'!$D:$E,2,FALSE),0)&lt;&gt;0,1,"")</f>
        <v/>
      </c>
      <c r="F10" s="7" t="str">
        <f>IF(B10="","",IF(WEEKDAY(DATE(Settings!$C$8,VLOOKUP(B$3,Settings!$B$12:$F$24,2,FALSE),Calendar!B10))=2,WEEKNUM(DATE(Settings!$C$8,VLOOKUP(B$3,Settings!$B$12:$F$24,2,FALSE),Calendar!B10),21),""))</f>
        <v/>
      </c>
      <c r="G10" s="3">
        <f>IF(G9="","",IF(G9+1&gt;VLOOKUP(G$3,Settings!$B$12:$F$24,4,FALSE),"",G9+1))</f>
        <v>7</v>
      </c>
      <c r="H10" s="4" t="str">
        <f>IF(G10="","",VLOOKUP(WEEKDAY(DATE(Settings!$C$8,VLOOKUP(G$3,Settings!$B$12:$F$24,2,FALSE),Calendar!G10)),Settings!$I$12:$K$19,3,FALSE))</f>
        <v>Mon</v>
      </c>
      <c r="I10" s="4" t="str">
        <f>IFERROR(VLOOKUP(DATE(Settings!$C$8,VLOOKUP(G$3,Settings!$B$12:$F$24,2,FALSE),Calendar!G10),'Danske helligdage'!$D:$E,2,FALSE),"")</f>
        <v/>
      </c>
      <c r="J10" s="15" t="str">
        <f>IF(IFERROR(VLOOKUP(DATE(Settings!$C$8,VLOOKUP(G$3,Settings!$B$12:$F$24,2,FALSE),Calendar!G10),'Danske helligdage'!$D:$E,2,FALSE),0)&lt;&gt;0,1,"")</f>
        <v/>
      </c>
      <c r="K10" s="7">
        <f>IF(G10="","",IF(WEEKDAY(DATE(Settings!$C$8,VLOOKUP(G$3,Settings!$B$12:$F$24,2,FALSE),Calendar!G10))=2,WEEKNUM(DATE(Settings!$C$8,VLOOKUP(G$3,Settings!$B$12:$F$24,2,FALSE),Calendar!G10),21),""))</f>
        <v>6</v>
      </c>
      <c r="L10" s="3">
        <f>IF(L9="","",IF(L9+1&gt;VLOOKUP(L$3,Settings!$B$12:$F$24,4,FALSE),"",L9+1))</f>
        <v>7</v>
      </c>
      <c r="M10" s="4" t="str">
        <f>IF(L10="","",VLOOKUP(WEEKDAY(DATE(Settings!$C$8,VLOOKUP(L$3,Settings!$B$12:$F$24,2,FALSE),Calendar!L10)),Settings!$I$12:$K$19,3,FALSE))</f>
        <v>Tue</v>
      </c>
      <c r="N10" s="4" t="str">
        <f>IFERROR(VLOOKUP(DATE(Settings!$C$8,VLOOKUP(L$3,Settings!$B$12:$F$24,2,FALSE),Calendar!L10),'Danske helligdage'!$D:$E,2,FALSE),"")</f>
        <v/>
      </c>
      <c r="O10" s="15" t="str">
        <f>IF(IFERROR(VLOOKUP(DATE(Settings!$C$8,VLOOKUP(L$3,Settings!$B$12:$F$24,2,FALSE),Calendar!L10),'Danske helligdage'!$D:$E,2,FALSE),0)&lt;&gt;0,1,"")</f>
        <v/>
      </c>
      <c r="P10" s="7" t="str">
        <f>IF(L10="","",IF(WEEKDAY(DATE(Settings!$C$8,VLOOKUP(L$3,Settings!$B$12:$F$24,2,FALSE),Calendar!L10))=2,WEEKNUM(DATE(Settings!$C$8,VLOOKUP(L$3,Settings!$B$12:$F$24,2,FALSE),Calendar!L10),21),""))</f>
        <v/>
      </c>
      <c r="Q10" s="3">
        <f>IF(Q9="","",IF(Q9+1&gt;VLOOKUP(Q$3,Settings!$B$12:$F$24,4,FALSE),"",Q9+1))</f>
        <v>7</v>
      </c>
      <c r="R10" s="4" t="str">
        <f>IF(Q10="","",VLOOKUP(WEEKDAY(DATE(Settings!$C$8,VLOOKUP(Q$3,Settings!$B$12:$F$24,2,FALSE),Calendar!Q10)),Settings!$I$12:$K$19,3,FALSE))</f>
        <v>Fri</v>
      </c>
      <c r="S10" s="4" t="str">
        <f>IFERROR(VLOOKUP(DATE(Settings!$C$8,VLOOKUP(Q$3,Settings!$B$12:$F$24,2,FALSE),Calendar!Q10),'Danske helligdage'!$D:$E,2,FALSE),"")</f>
        <v/>
      </c>
      <c r="T10" s="15" t="str">
        <f>IF(IFERROR(VLOOKUP(DATE(Settings!$C$8,VLOOKUP(Q$3,Settings!$B$12:$F$24,2,FALSE),Calendar!Q10),'Danske helligdage'!$D:$E,2,FALSE),0)&lt;&gt;0,1,"")</f>
        <v/>
      </c>
      <c r="U10" s="7" t="str">
        <f>IF(Q10="","",IF(WEEKDAY(DATE(Settings!$C$8,VLOOKUP(Q$3,Settings!$B$12:$F$24,2,FALSE),Calendar!Q10))=2,WEEKNUM(DATE(Settings!$C$8,VLOOKUP(Q$3,Settings!$B$12:$F$24,2,FALSE),Calendar!Q10),21),""))</f>
        <v/>
      </c>
      <c r="V10" s="3">
        <f>IF(V9="","",IF(V9+1&gt;VLOOKUP(V$3,Settings!$B$12:$F$24,4,FALSE),"",V9+1))</f>
        <v>7</v>
      </c>
      <c r="W10" s="4" t="str">
        <f>IF(V10="","",VLOOKUP(WEEKDAY(DATE(Settings!$C$8,VLOOKUP(V$3,Settings!$B$12:$F$24,2,FALSE),Calendar!V10)),Settings!$I$12:$K$19,3,FALSE))</f>
        <v>Sun</v>
      </c>
      <c r="X10" s="4" t="str">
        <f>IFERROR(VLOOKUP(DATE(Settings!$C$8,VLOOKUP(V$3,Settings!$B$12:$F$24,2,FALSE),Calendar!V10),'Danske helligdage'!$D:$E,2,FALSE),"")</f>
        <v/>
      </c>
      <c r="Y10" s="15" t="str">
        <f>IF(IFERROR(VLOOKUP(DATE(Settings!$C$8,VLOOKUP(V$3,Settings!$B$12:$F$24,2,FALSE),Calendar!V10),'Danske helligdage'!$D:$E,2,FALSE),0)&lt;&gt;0,1,"")</f>
        <v/>
      </c>
      <c r="Z10" s="7" t="str">
        <f>IF(V10="","",IF(WEEKDAY(DATE(Settings!$C$8,VLOOKUP(V$3,Settings!$B$12:$F$24,2,FALSE),Calendar!V10))=2,WEEKNUM(DATE(Settings!$C$8,VLOOKUP(V$3,Settings!$B$12:$F$24,2,FALSE),Calendar!V10),21),""))</f>
        <v/>
      </c>
      <c r="AA10" s="3">
        <f>IF(AA9="","",IF(AA9+1&gt;VLOOKUP(AA$3,Settings!$B$12:$F$24,4,FALSE),"",AA9+1))</f>
        <v>7</v>
      </c>
      <c r="AB10" s="4" t="str">
        <f>IF(AA10="","",VLOOKUP(WEEKDAY(DATE(Settings!$C$8,VLOOKUP(AA$3,Settings!$B$12:$F$24,2,FALSE),Calendar!AA10)),Settings!$I$12:$K$19,3,FALSE))</f>
        <v>Wed</v>
      </c>
      <c r="AC10" s="4" t="str">
        <f>IFERROR(VLOOKUP(DATE(Settings!$C$8,VLOOKUP(AA$3,Settings!$B$12:$F$24,2,FALSE),Calendar!AA10),'Danske helligdage'!$D:$E,2,FALSE),"")</f>
        <v/>
      </c>
      <c r="AD10" s="15" t="str">
        <f>IF(IFERROR(VLOOKUP(DATE(Settings!$C$8,VLOOKUP(AA$3,Settings!$B$12:$F$24,2,FALSE),Calendar!AA10),'Danske helligdage'!$D:$E,2,FALSE),0)&lt;&gt;0,1,"")</f>
        <v/>
      </c>
      <c r="AE10" s="7" t="str">
        <f>IF(AA10="","",IF(WEEKDAY(DATE(Settings!$C$8,VLOOKUP(AA$3,Settings!$B$12:$F$24,2,FALSE),Calendar!AA10))=2,WEEKNUM(DATE(Settings!$C$8,VLOOKUP(AA$3,Settings!$B$12:$F$24,2,FALSE),Calendar!AA10),21),""))</f>
        <v/>
      </c>
    </row>
    <row r="11" spans="2:31" x14ac:dyDescent="0.35">
      <c r="B11" s="3">
        <f>IF(B10="","",IF(B10+1&gt;VLOOKUP(B$3,Settings!$B$12:$F$24,4,FALSE),"",B10+1))</f>
        <v>8</v>
      </c>
      <c r="C11" s="4" t="str">
        <f>IF(B11="","",VLOOKUP(WEEKDAY(DATE(Settings!$C$8,VLOOKUP(B$3,Settings!$B$12:$F$24,2,FALSE),Calendar!B11)),Settings!$I$12:$K$19,3,FALSE))</f>
        <v>Sat</v>
      </c>
      <c r="D11" s="4" t="str">
        <f>IFERROR(VLOOKUP(DATE(Settings!$C$8,VLOOKUP(B$3,Settings!$B$12:$F$24,2,FALSE),Calendar!B11),'Danske helligdage'!$D:$E,2,FALSE),"")</f>
        <v/>
      </c>
      <c r="E11" s="15" t="str">
        <f>IF(IFERROR(VLOOKUP(DATE(Settings!$C$8,VLOOKUP(B$3,Settings!$B$12:$F$24,2,FALSE),Calendar!B11),'Danske helligdage'!$D:$E,2,FALSE),0)&lt;&gt;0,1,"")</f>
        <v/>
      </c>
      <c r="F11" s="7" t="str">
        <f>IF(B11="","",IF(WEEKDAY(DATE(Settings!$C$8,VLOOKUP(B$3,Settings!$B$12:$F$24,2,FALSE),Calendar!B11))=2,WEEKNUM(DATE(Settings!$C$8,VLOOKUP(B$3,Settings!$B$12:$F$24,2,FALSE),Calendar!B11),21),""))</f>
        <v/>
      </c>
      <c r="G11" s="3">
        <f>IF(G10="","",IF(G10+1&gt;VLOOKUP(G$3,Settings!$B$12:$F$24,4,FALSE),"",G10+1))</f>
        <v>8</v>
      </c>
      <c r="H11" s="4" t="str">
        <f>IF(G11="","",VLOOKUP(WEEKDAY(DATE(Settings!$C$8,VLOOKUP(G$3,Settings!$B$12:$F$24,2,FALSE),Calendar!G11)),Settings!$I$12:$K$19,3,FALSE))</f>
        <v>Tue</v>
      </c>
      <c r="I11" s="4" t="str">
        <f>IFERROR(VLOOKUP(DATE(Settings!$C$8,VLOOKUP(G$3,Settings!$B$12:$F$24,2,FALSE),Calendar!G11),'Danske helligdage'!$D:$E,2,FALSE),"")</f>
        <v/>
      </c>
      <c r="J11" s="15" t="str">
        <f>IF(IFERROR(VLOOKUP(DATE(Settings!$C$8,VLOOKUP(G$3,Settings!$B$12:$F$24,2,FALSE),Calendar!G11),'Danske helligdage'!$D:$E,2,FALSE),0)&lt;&gt;0,1,"")</f>
        <v/>
      </c>
      <c r="K11" s="7" t="str">
        <f>IF(G11="","",IF(WEEKDAY(DATE(Settings!$C$8,VLOOKUP(G$3,Settings!$B$12:$F$24,2,FALSE),Calendar!G11))=2,WEEKNUM(DATE(Settings!$C$8,VLOOKUP(G$3,Settings!$B$12:$F$24,2,FALSE),Calendar!G11),21),""))</f>
        <v/>
      </c>
      <c r="L11" s="3">
        <f>IF(L10="","",IF(L10+1&gt;VLOOKUP(L$3,Settings!$B$12:$F$24,4,FALSE),"",L10+1))</f>
        <v>8</v>
      </c>
      <c r="M11" s="4" t="str">
        <f>IF(L11="","",VLOOKUP(WEEKDAY(DATE(Settings!$C$8,VLOOKUP(L$3,Settings!$B$12:$F$24,2,FALSE),Calendar!L11)),Settings!$I$12:$K$19,3,FALSE))</f>
        <v>Wed</v>
      </c>
      <c r="N11" s="4" t="str">
        <f>IFERROR(VLOOKUP(DATE(Settings!$C$8,VLOOKUP(L$3,Settings!$B$12:$F$24,2,FALSE),Calendar!L11),'Danske helligdage'!$D:$E,2,FALSE),"")</f>
        <v/>
      </c>
      <c r="O11" s="15" t="str">
        <f>IF(IFERROR(VLOOKUP(DATE(Settings!$C$8,VLOOKUP(L$3,Settings!$B$12:$F$24,2,FALSE),Calendar!L11),'Danske helligdage'!$D:$E,2,FALSE),0)&lt;&gt;0,1,"")</f>
        <v/>
      </c>
      <c r="P11" s="7" t="str">
        <f>IF(L11="","",IF(WEEKDAY(DATE(Settings!$C$8,VLOOKUP(L$3,Settings!$B$12:$F$24,2,FALSE),Calendar!L11))=2,WEEKNUM(DATE(Settings!$C$8,VLOOKUP(L$3,Settings!$B$12:$F$24,2,FALSE),Calendar!L11),21),""))</f>
        <v/>
      </c>
      <c r="Q11" s="3">
        <f>IF(Q10="","",IF(Q10+1&gt;VLOOKUP(Q$3,Settings!$B$12:$F$24,4,FALSE),"",Q10+1))</f>
        <v>8</v>
      </c>
      <c r="R11" s="4" t="str">
        <f>IF(Q11="","",VLOOKUP(WEEKDAY(DATE(Settings!$C$8,VLOOKUP(Q$3,Settings!$B$12:$F$24,2,FALSE),Calendar!Q11)),Settings!$I$12:$K$19,3,FALSE))</f>
        <v>Sat</v>
      </c>
      <c r="S11" s="4" t="str">
        <f>IFERROR(VLOOKUP(DATE(Settings!$C$8,VLOOKUP(Q$3,Settings!$B$12:$F$24,2,FALSE),Calendar!Q11),'Danske helligdage'!$D:$E,2,FALSE),"")</f>
        <v/>
      </c>
      <c r="T11" s="15" t="str">
        <f>IF(IFERROR(VLOOKUP(DATE(Settings!$C$8,VLOOKUP(Q$3,Settings!$B$12:$F$24,2,FALSE),Calendar!Q11),'Danske helligdage'!$D:$E,2,FALSE),0)&lt;&gt;0,1,"")</f>
        <v/>
      </c>
      <c r="U11" s="7" t="str">
        <f>IF(Q11="","",IF(WEEKDAY(DATE(Settings!$C$8,VLOOKUP(Q$3,Settings!$B$12:$F$24,2,FALSE),Calendar!Q11))=2,WEEKNUM(DATE(Settings!$C$8,VLOOKUP(Q$3,Settings!$B$12:$F$24,2,FALSE),Calendar!Q11),21),""))</f>
        <v/>
      </c>
      <c r="V11" s="3">
        <f>IF(V10="","",IF(V10+1&gt;VLOOKUP(V$3,Settings!$B$12:$F$24,4,FALSE),"",V10+1))</f>
        <v>8</v>
      </c>
      <c r="W11" s="4" t="str">
        <f>IF(V11="","",VLOOKUP(WEEKDAY(DATE(Settings!$C$8,VLOOKUP(V$3,Settings!$B$12:$F$24,2,FALSE),Calendar!V11)),Settings!$I$12:$K$19,3,FALSE))</f>
        <v>Mon</v>
      </c>
      <c r="X11" s="4" t="str">
        <f>IFERROR(VLOOKUP(DATE(Settings!$C$8,VLOOKUP(V$3,Settings!$B$12:$F$24,2,FALSE),Calendar!V11),'Danske helligdage'!$D:$E,2,FALSE),"")</f>
        <v/>
      </c>
      <c r="Y11" s="15" t="str">
        <f>IF(IFERROR(VLOOKUP(DATE(Settings!$C$8,VLOOKUP(V$3,Settings!$B$12:$F$24,2,FALSE),Calendar!V11),'Danske helligdage'!$D:$E,2,FALSE),0)&lt;&gt;0,1,"")</f>
        <v/>
      </c>
      <c r="Z11" s="7">
        <f>IF(V11="","",IF(WEEKDAY(DATE(Settings!$C$8,VLOOKUP(V$3,Settings!$B$12:$F$24,2,FALSE),Calendar!V11))=2,WEEKNUM(DATE(Settings!$C$8,VLOOKUP(V$3,Settings!$B$12:$F$24,2,FALSE),Calendar!V11),21),""))</f>
        <v>19</v>
      </c>
      <c r="AA11" s="3">
        <f>IF(AA10="","",IF(AA10+1&gt;VLOOKUP(AA$3,Settings!$B$12:$F$24,4,FALSE),"",AA10+1))</f>
        <v>8</v>
      </c>
      <c r="AB11" s="4" t="str">
        <f>IF(AA11="","",VLOOKUP(WEEKDAY(DATE(Settings!$C$8,VLOOKUP(AA$3,Settings!$B$12:$F$24,2,FALSE),Calendar!AA11)),Settings!$I$12:$K$19,3,FALSE))</f>
        <v>Thu</v>
      </c>
      <c r="AC11" s="4" t="str">
        <f>IFERROR(VLOOKUP(DATE(Settings!$C$8,VLOOKUP(AA$3,Settings!$B$12:$F$24,2,FALSE),Calendar!AA11),'Danske helligdage'!$D:$E,2,FALSE),"")</f>
        <v/>
      </c>
      <c r="AD11" s="15" t="str">
        <f>IF(IFERROR(VLOOKUP(DATE(Settings!$C$8,VLOOKUP(AA$3,Settings!$B$12:$F$24,2,FALSE),Calendar!AA11),'Danske helligdage'!$D:$E,2,FALSE),0)&lt;&gt;0,1,"")</f>
        <v/>
      </c>
      <c r="AE11" s="7" t="str">
        <f>IF(AA11="","",IF(WEEKDAY(DATE(Settings!$C$8,VLOOKUP(AA$3,Settings!$B$12:$F$24,2,FALSE),Calendar!AA11))=2,WEEKNUM(DATE(Settings!$C$8,VLOOKUP(AA$3,Settings!$B$12:$F$24,2,FALSE),Calendar!AA11),21),""))</f>
        <v/>
      </c>
    </row>
    <row r="12" spans="2:31" x14ac:dyDescent="0.35">
      <c r="B12" s="3">
        <f>IF(B11="","",IF(B11+1&gt;VLOOKUP(B$3,Settings!$B$12:$F$24,4,FALSE),"",B11+1))</f>
        <v>9</v>
      </c>
      <c r="C12" s="4" t="str">
        <f>IF(B12="","",VLOOKUP(WEEKDAY(DATE(Settings!$C$8,VLOOKUP(B$3,Settings!$B$12:$F$24,2,FALSE),Calendar!B12)),Settings!$I$12:$K$19,3,FALSE))</f>
        <v>Sun</v>
      </c>
      <c r="D12" s="4" t="str">
        <f>IFERROR(VLOOKUP(DATE(Settings!$C$8,VLOOKUP(B$3,Settings!$B$12:$F$24,2,FALSE),Calendar!B12),'Danske helligdage'!$D:$E,2,FALSE),"")</f>
        <v/>
      </c>
      <c r="E12" s="15" t="str">
        <f>IF(IFERROR(VLOOKUP(DATE(Settings!$C$8,VLOOKUP(B$3,Settings!$B$12:$F$24,2,FALSE),Calendar!B12),'Danske helligdage'!$D:$E,2,FALSE),0)&lt;&gt;0,1,"")</f>
        <v/>
      </c>
      <c r="F12" s="7" t="str">
        <f>IF(B12="","",IF(WEEKDAY(DATE(Settings!$C$8,VLOOKUP(B$3,Settings!$B$12:$F$24,2,FALSE),Calendar!B12))=2,WEEKNUM(DATE(Settings!$C$8,VLOOKUP(B$3,Settings!$B$12:$F$24,2,FALSE),Calendar!B12),21),""))</f>
        <v/>
      </c>
      <c r="G12" s="3">
        <f>IF(G11="","",IF(G11+1&gt;VLOOKUP(G$3,Settings!$B$12:$F$24,4,FALSE),"",G11+1))</f>
        <v>9</v>
      </c>
      <c r="H12" s="4" t="str">
        <f>IF(G12="","",VLOOKUP(WEEKDAY(DATE(Settings!$C$8,VLOOKUP(G$3,Settings!$B$12:$F$24,2,FALSE),Calendar!G12)),Settings!$I$12:$K$19,3,FALSE))</f>
        <v>Wed</v>
      </c>
      <c r="I12" s="4" t="str">
        <f>IFERROR(VLOOKUP(DATE(Settings!$C$8,VLOOKUP(G$3,Settings!$B$12:$F$24,2,FALSE),Calendar!G12),'Danske helligdage'!$D:$E,2,FALSE),"")</f>
        <v/>
      </c>
      <c r="J12" s="15" t="str">
        <f>IF(IFERROR(VLOOKUP(DATE(Settings!$C$8,VLOOKUP(G$3,Settings!$B$12:$F$24,2,FALSE),Calendar!G12),'Danske helligdage'!$D:$E,2,FALSE),0)&lt;&gt;0,1,"")</f>
        <v/>
      </c>
      <c r="K12" s="7" t="str">
        <f>IF(G12="","",IF(WEEKDAY(DATE(Settings!$C$8,VLOOKUP(G$3,Settings!$B$12:$F$24,2,FALSE),Calendar!G12))=2,WEEKNUM(DATE(Settings!$C$8,VLOOKUP(G$3,Settings!$B$12:$F$24,2,FALSE),Calendar!G12),21),""))</f>
        <v/>
      </c>
      <c r="L12" s="3">
        <f>IF(L11="","",IF(L11+1&gt;VLOOKUP(L$3,Settings!$B$12:$F$24,4,FALSE),"",L11+1))</f>
        <v>9</v>
      </c>
      <c r="M12" s="4" t="str">
        <f>IF(L12="","",VLOOKUP(WEEKDAY(DATE(Settings!$C$8,VLOOKUP(L$3,Settings!$B$12:$F$24,2,FALSE),Calendar!L12)),Settings!$I$12:$K$19,3,FALSE))</f>
        <v>Thu</v>
      </c>
      <c r="N12" s="4" t="str">
        <f>IFERROR(VLOOKUP(DATE(Settings!$C$8,VLOOKUP(L$3,Settings!$B$12:$F$24,2,FALSE),Calendar!L12),'Danske helligdage'!$D:$E,2,FALSE),"")</f>
        <v/>
      </c>
      <c r="O12" s="15" t="str">
        <f>IF(IFERROR(VLOOKUP(DATE(Settings!$C$8,VLOOKUP(L$3,Settings!$B$12:$F$24,2,FALSE),Calendar!L12),'Danske helligdage'!$D:$E,2,FALSE),0)&lt;&gt;0,1,"")</f>
        <v/>
      </c>
      <c r="P12" s="7" t="str">
        <f>IF(L12="","",IF(WEEKDAY(DATE(Settings!$C$8,VLOOKUP(L$3,Settings!$B$12:$F$24,2,FALSE),Calendar!L12))=2,WEEKNUM(DATE(Settings!$C$8,VLOOKUP(L$3,Settings!$B$12:$F$24,2,FALSE),Calendar!L12),21),""))</f>
        <v/>
      </c>
      <c r="Q12" s="3">
        <f>IF(Q11="","",IF(Q11+1&gt;VLOOKUP(Q$3,Settings!$B$12:$F$24,4,FALSE),"",Q11+1))</f>
        <v>9</v>
      </c>
      <c r="R12" s="4" t="str">
        <f>IF(Q12="","",VLOOKUP(WEEKDAY(DATE(Settings!$C$8,VLOOKUP(Q$3,Settings!$B$12:$F$24,2,FALSE),Calendar!Q12)),Settings!$I$12:$K$19,3,FALSE))</f>
        <v>Sun</v>
      </c>
      <c r="S12" s="4" t="str">
        <f>IFERROR(VLOOKUP(DATE(Settings!$C$8,VLOOKUP(Q$3,Settings!$B$12:$F$24,2,FALSE),Calendar!Q12),'Danske helligdage'!$D:$E,2,FALSE),"")</f>
        <v/>
      </c>
      <c r="T12" s="15" t="str">
        <f>IF(IFERROR(VLOOKUP(DATE(Settings!$C$8,VLOOKUP(Q$3,Settings!$B$12:$F$24,2,FALSE),Calendar!Q12),'Danske helligdage'!$D:$E,2,FALSE),0)&lt;&gt;0,1,"")</f>
        <v/>
      </c>
      <c r="U12" s="7" t="str">
        <f>IF(Q12="","",IF(WEEKDAY(DATE(Settings!$C$8,VLOOKUP(Q$3,Settings!$B$12:$F$24,2,FALSE),Calendar!Q12))=2,WEEKNUM(DATE(Settings!$C$8,VLOOKUP(Q$3,Settings!$B$12:$F$24,2,FALSE),Calendar!Q12),21),""))</f>
        <v/>
      </c>
      <c r="V12" s="3">
        <f>IF(V11="","",IF(V11+1&gt;VLOOKUP(V$3,Settings!$B$12:$F$24,4,FALSE),"",V11+1))</f>
        <v>9</v>
      </c>
      <c r="W12" s="4" t="str">
        <f>IF(V12="","",VLOOKUP(WEEKDAY(DATE(Settings!$C$8,VLOOKUP(V$3,Settings!$B$12:$F$24,2,FALSE),Calendar!V12)),Settings!$I$12:$K$19,3,FALSE))</f>
        <v>Tue</v>
      </c>
      <c r="X12" s="4" t="str">
        <f>IFERROR(VLOOKUP(DATE(Settings!$C$8,VLOOKUP(V$3,Settings!$B$12:$F$24,2,FALSE),Calendar!V12),'Danske helligdage'!$D:$E,2,FALSE),"")</f>
        <v/>
      </c>
      <c r="Y12" s="15" t="str">
        <f>IF(IFERROR(VLOOKUP(DATE(Settings!$C$8,VLOOKUP(V$3,Settings!$B$12:$F$24,2,FALSE),Calendar!V12),'Danske helligdage'!$D:$E,2,FALSE),0)&lt;&gt;0,1,"")</f>
        <v/>
      </c>
      <c r="Z12" s="7" t="str">
        <f>IF(V12="","",IF(WEEKDAY(DATE(Settings!$C$8,VLOOKUP(V$3,Settings!$B$12:$F$24,2,FALSE),Calendar!V12))=2,WEEKNUM(DATE(Settings!$C$8,VLOOKUP(V$3,Settings!$B$12:$F$24,2,FALSE),Calendar!V12),21),""))</f>
        <v/>
      </c>
      <c r="AA12" s="3">
        <f>IF(AA11="","",IF(AA11+1&gt;VLOOKUP(AA$3,Settings!$B$12:$F$24,4,FALSE),"",AA11+1))</f>
        <v>9</v>
      </c>
      <c r="AB12" s="4" t="str">
        <f>IF(AA12="","",VLOOKUP(WEEKDAY(DATE(Settings!$C$8,VLOOKUP(AA$3,Settings!$B$12:$F$24,2,FALSE),Calendar!AA12)),Settings!$I$12:$K$19,3,FALSE))</f>
        <v>Fri</v>
      </c>
      <c r="AC12" s="4" t="str">
        <f>IFERROR(VLOOKUP(DATE(Settings!$C$8,VLOOKUP(AA$3,Settings!$B$12:$F$24,2,FALSE),Calendar!AA12),'Danske helligdage'!$D:$E,2,FALSE),"")</f>
        <v/>
      </c>
      <c r="AD12" s="15" t="str">
        <f>IF(IFERROR(VLOOKUP(DATE(Settings!$C$8,VLOOKUP(AA$3,Settings!$B$12:$F$24,2,FALSE),Calendar!AA12),'Danske helligdage'!$D:$E,2,FALSE),0)&lt;&gt;0,1,"")</f>
        <v/>
      </c>
      <c r="AE12" s="7" t="str">
        <f>IF(AA12="","",IF(WEEKDAY(DATE(Settings!$C$8,VLOOKUP(AA$3,Settings!$B$12:$F$24,2,FALSE),Calendar!AA12))=2,WEEKNUM(DATE(Settings!$C$8,VLOOKUP(AA$3,Settings!$B$12:$F$24,2,FALSE),Calendar!AA12),21),""))</f>
        <v/>
      </c>
    </row>
    <row r="13" spans="2:31" x14ac:dyDescent="0.35">
      <c r="B13" s="3">
        <f>IF(B12="","",IF(B12+1&gt;VLOOKUP(B$3,Settings!$B$12:$F$24,4,FALSE),"",B12+1))</f>
        <v>10</v>
      </c>
      <c r="C13" s="4" t="str">
        <f>IF(B13="","",VLOOKUP(WEEKDAY(DATE(Settings!$C$8,VLOOKUP(B$3,Settings!$B$12:$F$24,2,FALSE),Calendar!B13)),Settings!$I$12:$K$19,3,FALSE))</f>
        <v>Mon</v>
      </c>
      <c r="D13" s="4" t="str">
        <f>IFERROR(VLOOKUP(DATE(Settings!$C$8,VLOOKUP(B$3,Settings!$B$12:$F$24,2,FALSE),Calendar!B13),'Danske helligdage'!$D:$E,2,FALSE),"")</f>
        <v/>
      </c>
      <c r="E13" s="15" t="str">
        <f>IF(IFERROR(VLOOKUP(DATE(Settings!$C$8,VLOOKUP(B$3,Settings!$B$12:$F$24,2,FALSE),Calendar!B13),'Danske helligdage'!$D:$E,2,FALSE),0)&lt;&gt;0,1,"")</f>
        <v/>
      </c>
      <c r="F13" s="7">
        <f>IF(B13="","",IF(WEEKDAY(DATE(Settings!$C$8,VLOOKUP(B$3,Settings!$B$12:$F$24,2,FALSE),Calendar!B13))=2,WEEKNUM(DATE(Settings!$C$8,VLOOKUP(B$3,Settings!$B$12:$F$24,2,FALSE),Calendar!B13),21),""))</f>
        <v>2</v>
      </c>
      <c r="G13" s="3">
        <f>IF(G12="","",IF(G12+1&gt;VLOOKUP(G$3,Settings!$B$12:$F$24,4,FALSE),"",G12+1))</f>
        <v>10</v>
      </c>
      <c r="H13" s="4" t="str">
        <f>IF(G13="","",VLOOKUP(WEEKDAY(DATE(Settings!$C$8,VLOOKUP(G$3,Settings!$B$12:$F$24,2,FALSE),Calendar!G13)),Settings!$I$12:$K$19,3,FALSE))</f>
        <v>Thu</v>
      </c>
      <c r="I13" s="4" t="str">
        <f>IFERROR(VLOOKUP(DATE(Settings!$C$8,VLOOKUP(G$3,Settings!$B$12:$F$24,2,FALSE),Calendar!G13),'Danske helligdage'!$D:$E,2,FALSE),"")</f>
        <v/>
      </c>
      <c r="J13" s="15" t="str">
        <f>IF(IFERROR(VLOOKUP(DATE(Settings!$C$8,VLOOKUP(G$3,Settings!$B$12:$F$24,2,FALSE),Calendar!G13),'Danske helligdage'!$D:$E,2,FALSE),0)&lt;&gt;0,1,"")</f>
        <v/>
      </c>
      <c r="K13" s="7" t="str">
        <f>IF(G13="","",IF(WEEKDAY(DATE(Settings!$C$8,VLOOKUP(G$3,Settings!$B$12:$F$24,2,FALSE),Calendar!G13))=2,WEEKNUM(DATE(Settings!$C$8,VLOOKUP(G$3,Settings!$B$12:$F$24,2,FALSE),Calendar!G13),21),""))</f>
        <v/>
      </c>
      <c r="L13" s="3">
        <f>IF(L12="","",IF(L12+1&gt;VLOOKUP(L$3,Settings!$B$12:$F$24,4,FALSE),"",L12+1))</f>
        <v>10</v>
      </c>
      <c r="M13" s="4" t="str">
        <f>IF(L13="","",VLOOKUP(WEEKDAY(DATE(Settings!$C$8,VLOOKUP(L$3,Settings!$B$12:$F$24,2,FALSE),Calendar!L13)),Settings!$I$12:$K$19,3,FALSE))</f>
        <v>Fri</v>
      </c>
      <c r="N13" s="4" t="str">
        <f>IFERROR(VLOOKUP(DATE(Settings!$C$8,VLOOKUP(L$3,Settings!$B$12:$F$24,2,FALSE),Calendar!L13),'Danske helligdage'!$D:$E,2,FALSE),"")</f>
        <v/>
      </c>
      <c r="O13" s="15" t="str">
        <f>IF(IFERROR(VLOOKUP(DATE(Settings!$C$8,VLOOKUP(L$3,Settings!$B$12:$F$24,2,FALSE),Calendar!L13),'Danske helligdage'!$D:$E,2,FALSE),0)&lt;&gt;0,1,"")</f>
        <v/>
      </c>
      <c r="P13" s="7" t="str">
        <f>IF(L13="","",IF(WEEKDAY(DATE(Settings!$C$8,VLOOKUP(L$3,Settings!$B$12:$F$24,2,FALSE),Calendar!L13))=2,WEEKNUM(DATE(Settings!$C$8,VLOOKUP(L$3,Settings!$B$12:$F$24,2,FALSE),Calendar!L13),21),""))</f>
        <v/>
      </c>
      <c r="Q13" s="3">
        <f>IF(Q12="","",IF(Q12+1&gt;VLOOKUP(Q$3,Settings!$B$12:$F$24,4,FALSE),"",Q12+1))</f>
        <v>10</v>
      </c>
      <c r="R13" s="4" t="str">
        <f>IF(Q13="","",VLOOKUP(WEEKDAY(DATE(Settings!$C$8,VLOOKUP(Q$3,Settings!$B$12:$F$24,2,FALSE),Calendar!Q13)),Settings!$I$12:$K$19,3,FALSE))</f>
        <v>Mon</v>
      </c>
      <c r="S13" s="4" t="str">
        <f>IFERROR(VLOOKUP(DATE(Settings!$C$8,VLOOKUP(Q$3,Settings!$B$12:$F$24,2,FALSE),Calendar!Q13),'Danske helligdage'!$D:$E,2,FALSE),"")</f>
        <v/>
      </c>
      <c r="T13" s="15" t="str">
        <f>IF(IFERROR(VLOOKUP(DATE(Settings!$C$8,VLOOKUP(Q$3,Settings!$B$12:$F$24,2,FALSE),Calendar!Q13),'Danske helligdage'!$D:$E,2,FALSE),0)&lt;&gt;0,1,"")</f>
        <v/>
      </c>
      <c r="U13" s="7">
        <f>IF(Q13="","",IF(WEEKDAY(DATE(Settings!$C$8,VLOOKUP(Q$3,Settings!$B$12:$F$24,2,FALSE),Calendar!Q13))=2,WEEKNUM(DATE(Settings!$C$8,VLOOKUP(Q$3,Settings!$B$12:$F$24,2,FALSE),Calendar!Q13),21),""))</f>
        <v>15</v>
      </c>
      <c r="V13" s="3">
        <f>IF(V12="","",IF(V12+1&gt;VLOOKUP(V$3,Settings!$B$12:$F$24,4,FALSE),"",V12+1))</f>
        <v>10</v>
      </c>
      <c r="W13" s="4" t="str">
        <f>IF(V13="","",VLOOKUP(WEEKDAY(DATE(Settings!$C$8,VLOOKUP(V$3,Settings!$B$12:$F$24,2,FALSE),Calendar!V13)),Settings!$I$12:$K$19,3,FALSE))</f>
        <v>Wed</v>
      </c>
      <c r="X13" s="4" t="str">
        <f>IFERROR(VLOOKUP(DATE(Settings!$C$8,VLOOKUP(V$3,Settings!$B$12:$F$24,2,FALSE),Calendar!V13),'Danske helligdage'!$D:$E,2,FALSE),"")</f>
        <v/>
      </c>
      <c r="Y13" s="15" t="str">
        <f>IF(IFERROR(VLOOKUP(DATE(Settings!$C$8,VLOOKUP(V$3,Settings!$B$12:$F$24,2,FALSE),Calendar!V13),'Danske helligdage'!$D:$E,2,FALSE),0)&lt;&gt;0,1,"")</f>
        <v/>
      </c>
      <c r="Z13" s="7" t="str">
        <f>IF(V13="","",IF(WEEKDAY(DATE(Settings!$C$8,VLOOKUP(V$3,Settings!$B$12:$F$24,2,FALSE),Calendar!V13))=2,WEEKNUM(DATE(Settings!$C$8,VLOOKUP(V$3,Settings!$B$12:$F$24,2,FALSE),Calendar!V13),21),""))</f>
        <v/>
      </c>
      <c r="AA13" s="3">
        <f>IF(AA12="","",IF(AA12+1&gt;VLOOKUP(AA$3,Settings!$B$12:$F$24,4,FALSE),"",AA12+1))</f>
        <v>10</v>
      </c>
      <c r="AB13" s="4" t="str">
        <f>IF(AA13="","",VLOOKUP(WEEKDAY(DATE(Settings!$C$8,VLOOKUP(AA$3,Settings!$B$12:$F$24,2,FALSE),Calendar!AA13)),Settings!$I$12:$K$19,3,FALSE))</f>
        <v>Sat</v>
      </c>
      <c r="AC13" s="4" t="str">
        <f>IFERROR(VLOOKUP(DATE(Settings!$C$8,VLOOKUP(AA$3,Settings!$B$12:$F$24,2,FALSE),Calendar!AA13),'Danske helligdage'!$D:$E,2,FALSE),"")</f>
        <v/>
      </c>
      <c r="AD13" s="15" t="str">
        <f>IF(IFERROR(VLOOKUP(DATE(Settings!$C$8,VLOOKUP(AA$3,Settings!$B$12:$F$24,2,FALSE),Calendar!AA13),'Danske helligdage'!$D:$E,2,FALSE),0)&lt;&gt;0,1,"")</f>
        <v/>
      </c>
      <c r="AE13" s="7" t="str">
        <f>IF(AA13="","",IF(WEEKDAY(DATE(Settings!$C$8,VLOOKUP(AA$3,Settings!$B$12:$F$24,2,FALSE),Calendar!AA13))=2,WEEKNUM(DATE(Settings!$C$8,VLOOKUP(AA$3,Settings!$B$12:$F$24,2,FALSE),Calendar!AA13),21),""))</f>
        <v/>
      </c>
    </row>
    <row r="14" spans="2:31" x14ac:dyDescent="0.35">
      <c r="B14" s="3">
        <f>IF(B13="","",IF(B13+1&gt;VLOOKUP(B$3,Settings!$B$12:$F$24,4,FALSE),"",B13+1))</f>
        <v>11</v>
      </c>
      <c r="C14" s="4" t="str">
        <f>IF(B14="","",VLOOKUP(WEEKDAY(DATE(Settings!$C$8,VLOOKUP(B$3,Settings!$B$12:$F$24,2,FALSE),Calendar!B14)),Settings!$I$12:$K$19,3,FALSE))</f>
        <v>Tue</v>
      </c>
      <c r="D14" s="4" t="str">
        <f>IFERROR(VLOOKUP(DATE(Settings!$C$8,VLOOKUP(B$3,Settings!$B$12:$F$24,2,FALSE),Calendar!B14),'Danske helligdage'!$D:$E,2,FALSE),"")</f>
        <v/>
      </c>
      <c r="E14" s="15" t="str">
        <f>IF(IFERROR(VLOOKUP(DATE(Settings!$C$8,VLOOKUP(B$3,Settings!$B$12:$F$24,2,FALSE),Calendar!B14),'Danske helligdage'!$D:$E,2,FALSE),0)&lt;&gt;0,1,"")</f>
        <v/>
      </c>
      <c r="F14" s="7" t="str">
        <f>IF(B14="","",IF(WEEKDAY(DATE(Settings!$C$8,VLOOKUP(B$3,Settings!$B$12:$F$24,2,FALSE),Calendar!B14))=2,WEEKNUM(DATE(Settings!$C$8,VLOOKUP(B$3,Settings!$B$12:$F$24,2,FALSE),Calendar!B14),21),""))</f>
        <v/>
      </c>
      <c r="G14" s="3">
        <f>IF(G13="","",IF(G13+1&gt;VLOOKUP(G$3,Settings!$B$12:$F$24,4,FALSE),"",G13+1))</f>
        <v>11</v>
      </c>
      <c r="H14" s="4" t="str">
        <f>IF(G14="","",VLOOKUP(WEEKDAY(DATE(Settings!$C$8,VLOOKUP(G$3,Settings!$B$12:$F$24,2,FALSE),Calendar!G14)),Settings!$I$12:$K$19,3,FALSE))</f>
        <v>Fri</v>
      </c>
      <c r="I14" s="4" t="str">
        <f>IFERROR(VLOOKUP(DATE(Settings!$C$8,VLOOKUP(G$3,Settings!$B$12:$F$24,2,FALSE),Calendar!G14),'Danske helligdage'!$D:$E,2,FALSE),"")</f>
        <v/>
      </c>
      <c r="J14" s="15" t="str">
        <f>IF(IFERROR(VLOOKUP(DATE(Settings!$C$8,VLOOKUP(G$3,Settings!$B$12:$F$24,2,FALSE),Calendar!G14),'Danske helligdage'!$D:$E,2,FALSE),0)&lt;&gt;0,1,"")</f>
        <v/>
      </c>
      <c r="K14" s="7" t="str">
        <f>IF(G14="","",IF(WEEKDAY(DATE(Settings!$C$8,VLOOKUP(G$3,Settings!$B$12:$F$24,2,FALSE),Calendar!G14))=2,WEEKNUM(DATE(Settings!$C$8,VLOOKUP(G$3,Settings!$B$12:$F$24,2,FALSE),Calendar!G14),21),""))</f>
        <v/>
      </c>
      <c r="L14" s="3">
        <f>IF(L13="","",IF(L13+1&gt;VLOOKUP(L$3,Settings!$B$12:$F$24,4,FALSE),"",L13+1))</f>
        <v>11</v>
      </c>
      <c r="M14" s="4" t="str">
        <f>IF(L14="","",VLOOKUP(WEEKDAY(DATE(Settings!$C$8,VLOOKUP(L$3,Settings!$B$12:$F$24,2,FALSE),Calendar!L14)),Settings!$I$12:$K$19,3,FALSE))</f>
        <v>Sat</v>
      </c>
      <c r="N14" s="4" t="str">
        <f>IFERROR(VLOOKUP(DATE(Settings!$C$8,VLOOKUP(L$3,Settings!$B$12:$F$24,2,FALSE),Calendar!L14),'Danske helligdage'!$D:$E,2,FALSE),"")</f>
        <v/>
      </c>
      <c r="O14" s="15" t="str">
        <f>IF(IFERROR(VLOOKUP(DATE(Settings!$C$8,VLOOKUP(L$3,Settings!$B$12:$F$24,2,FALSE),Calendar!L14),'Danske helligdage'!$D:$E,2,FALSE),0)&lt;&gt;0,1,"")</f>
        <v/>
      </c>
      <c r="P14" s="7" t="str">
        <f>IF(L14="","",IF(WEEKDAY(DATE(Settings!$C$8,VLOOKUP(L$3,Settings!$B$12:$F$24,2,FALSE),Calendar!L14))=2,WEEKNUM(DATE(Settings!$C$8,VLOOKUP(L$3,Settings!$B$12:$F$24,2,FALSE),Calendar!L14),21),""))</f>
        <v/>
      </c>
      <c r="Q14" s="3">
        <f>IF(Q13="","",IF(Q13+1&gt;VLOOKUP(Q$3,Settings!$B$12:$F$24,4,FALSE),"",Q13+1))</f>
        <v>11</v>
      </c>
      <c r="R14" s="4" t="str">
        <f>IF(Q14="","",VLOOKUP(WEEKDAY(DATE(Settings!$C$8,VLOOKUP(Q$3,Settings!$B$12:$F$24,2,FALSE),Calendar!Q14)),Settings!$I$12:$K$19,3,FALSE))</f>
        <v>Tue</v>
      </c>
      <c r="S14" s="4" t="str">
        <f>IFERROR(VLOOKUP(DATE(Settings!$C$8,VLOOKUP(Q$3,Settings!$B$12:$F$24,2,FALSE),Calendar!Q14),'Danske helligdage'!$D:$E,2,FALSE),"")</f>
        <v/>
      </c>
      <c r="T14" s="15" t="str">
        <f>IF(IFERROR(VLOOKUP(DATE(Settings!$C$8,VLOOKUP(Q$3,Settings!$B$12:$F$24,2,FALSE),Calendar!Q14),'Danske helligdage'!$D:$E,2,FALSE),0)&lt;&gt;0,1,"")</f>
        <v/>
      </c>
      <c r="U14" s="7" t="str">
        <f>IF(Q14="","",IF(WEEKDAY(DATE(Settings!$C$8,VLOOKUP(Q$3,Settings!$B$12:$F$24,2,FALSE),Calendar!Q14))=2,WEEKNUM(DATE(Settings!$C$8,VLOOKUP(Q$3,Settings!$B$12:$F$24,2,FALSE),Calendar!Q14),21),""))</f>
        <v/>
      </c>
      <c r="V14" s="3">
        <f>IF(V13="","",IF(V13+1&gt;VLOOKUP(V$3,Settings!$B$12:$F$24,4,FALSE),"",V13+1))</f>
        <v>11</v>
      </c>
      <c r="W14" s="4" t="str">
        <f>IF(V14="","",VLOOKUP(WEEKDAY(DATE(Settings!$C$8,VLOOKUP(V$3,Settings!$B$12:$F$24,2,FALSE),Calendar!V14)),Settings!$I$12:$K$19,3,FALSE))</f>
        <v>Thu</v>
      </c>
      <c r="X14" s="4" t="str">
        <f>IFERROR(VLOOKUP(DATE(Settings!$C$8,VLOOKUP(V$3,Settings!$B$12:$F$24,2,FALSE),Calendar!V14),'Danske helligdage'!$D:$E,2,FALSE),"")</f>
        <v/>
      </c>
      <c r="Y14" s="15" t="str">
        <f>IF(IFERROR(VLOOKUP(DATE(Settings!$C$8,VLOOKUP(V$3,Settings!$B$12:$F$24,2,FALSE),Calendar!V14),'Danske helligdage'!$D:$E,2,FALSE),0)&lt;&gt;0,1,"")</f>
        <v/>
      </c>
      <c r="Z14" s="7" t="str">
        <f>IF(V14="","",IF(WEEKDAY(DATE(Settings!$C$8,VLOOKUP(V$3,Settings!$B$12:$F$24,2,FALSE),Calendar!V14))=2,WEEKNUM(DATE(Settings!$C$8,VLOOKUP(V$3,Settings!$B$12:$F$24,2,FALSE),Calendar!V14),21),""))</f>
        <v/>
      </c>
      <c r="AA14" s="3">
        <f>IF(AA13="","",IF(AA13+1&gt;VLOOKUP(AA$3,Settings!$B$12:$F$24,4,FALSE),"",AA13+1))</f>
        <v>11</v>
      </c>
      <c r="AB14" s="4" t="str">
        <f>IF(AA14="","",VLOOKUP(WEEKDAY(DATE(Settings!$C$8,VLOOKUP(AA$3,Settings!$B$12:$F$24,2,FALSE),Calendar!AA14)),Settings!$I$12:$K$19,3,FALSE))</f>
        <v>Sun</v>
      </c>
      <c r="AC14" s="4" t="str">
        <f>IFERROR(VLOOKUP(DATE(Settings!$C$8,VLOOKUP(AA$3,Settings!$B$12:$F$24,2,FALSE),Calendar!AA14),'Danske helligdage'!$D:$E,2,FALSE),"")</f>
        <v/>
      </c>
      <c r="AD14" s="15" t="str">
        <f>IF(IFERROR(VLOOKUP(DATE(Settings!$C$8,VLOOKUP(AA$3,Settings!$B$12:$F$24,2,FALSE),Calendar!AA14),'Danske helligdage'!$D:$E,2,FALSE),0)&lt;&gt;0,1,"")</f>
        <v/>
      </c>
      <c r="AE14" s="7" t="str">
        <f>IF(AA14="","",IF(WEEKDAY(DATE(Settings!$C$8,VLOOKUP(AA$3,Settings!$B$12:$F$24,2,FALSE),Calendar!AA14))=2,WEEKNUM(DATE(Settings!$C$8,VLOOKUP(AA$3,Settings!$B$12:$F$24,2,FALSE),Calendar!AA14),21),""))</f>
        <v/>
      </c>
    </row>
    <row r="15" spans="2:31" x14ac:dyDescent="0.35">
      <c r="B15" s="3">
        <f>IF(B14="","",IF(B14+1&gt;VLOOKUP(B$3,Settings!$B$12:$F$24,4,FALSE),"",B14+1))</f>
        <v>12</v>
      </c>
      <c r="C15" s="4" t="str">
        <f>IF(B15="","",VLOOKUP(WEEKDAY(DATE(Settings!$C$8,VLOOKUP(B$3,Settings!$B$12:$F$24,2,FALSE),Calendar!B15)),Settings!$I$12:$K$19,3,FALSE))</f>
        <v>Wed</v>
      </c>
      <c r="D15" s="4" t="str">
        <f>IFERROR(VLOOKUP(DATE(Settings!$C$8,VLOOKUP(B$3,Settings!$B$12:$F$24,2,FALSE),Calendar!B15),'Danske helligdage'!$D:$E,2,FALSE),"")</f>
        <v/>
      </c>
      <c r="E15" s="15" t="str">
        <f>IF(IFERROR(VLOOKUP(DATE(Settings!$C$8,VLOOKUP(B$3,Settings!$B$12:$F$24,2,FALSE),Calendar!B15),'Danske helligdage'!$D:$E,2,FALSE),0)&lt;&gt;0,1,"")</f>
        <v/>
      </c>
      <c r="F15" s="7" t="str">
        <f>IF(B15="","",IF(WEEKDAY(DATE(Settings!$C$8,VLOOKUP(B$3,Settings!$B$12:$F$24,2,FALSE),Calendar!B15))=2,WEEKNUM(DATE(Settings!$C$8,VLOOKUP(B$3,Settings!$B$12:$F$24,2,FALSE),Calendar!B15),21),""))</f>
        <v/>
      </c>
      <c r="G15" s="3">
        <f>IF(G14="","",IF(G14+1&gt;VLOOKUP(G$3,Settings!$B$12:$F$24,4,FALSE),"",G14+1))</f>
        <v>12</v>
      </c>
      <c r="H15" s="4" t="str">
        <f>IF(G15="","",VLOOKUP(WEEKDAY(DATE(Settings!$C$8,VLOOKUP(G$3,Settings!$B$12:$F$24,2,FALSE),Calendar!G15)),Settings!$I$12:$K$19,3,FALSE))</f>
        <v>Sat</v>
      </c>
      <c r="I15" s="4" t="str">
        <f>IFERROR(VLOOKUP(DATE(Settings!$C$8,VLOOKUP(G$3,Settings!$B$12:$F$24,2,FALSE),Calendar!G15),'Danske helligdage'!$D:$E,2,FALSE),"")</f>
        <v/>
      </c>
      <c r="J15" s="15" t="str">
        <f>IF(IFERROR(VLOOKUP(DATE(Settings!$C$8,VLOOKUP(G$3,Settings!$B$12:$F$24,2,FALSE),Calendar!G15),'Danske helligdage'!$D:$E,2,FALSE),0)&lt;&gt;0,1,"")</f>
        <v/>
      </c>
      <c r="K15" s="7" t="str">
        <f>IF(G15="","",IF(WEEKDAY(DATE(Settings!$C$8,VLOOKUP(G$3,Settings!$B$12:$F$24,2,FALSE),Calendar!G15))=2,WEEKNUM(DATE(Settings!$C$8,VLOOKUP(G$3,Settings!$B$12:$F$24,2,FALSE),Calendar!G15),21),""))</f>
        <v/>
      </c>
      <c r="L15" s="3">
        <f>IF(L14="","",IF(L14+1&gt;VLOOKUP(L$3,Settings!$B$12:$F$24,4,FALSE),"",L14+1))</f>
        <v>12</v>
      </c>
      <c r="M15" s="4" t="str">
        <f>IF(L15="","",VLOOKUP(WEEKDAY(DATE(Settings!$C$8,VLOOKUP(L$3,Settings!$B$12:$F$24,2,FALSE),Calendar!L15)),Settings!$I$12:$K$19,3,FALSE))</f>
        <v>Sun</v>
      </c>
      <c r="N15" s="4" t="str">
        <f>IFERROR(VLOOKUP(DATE(Settings!$C$8,VLOOKUP(L$3,Settings!$B$12:$F$24,2,FALSE),Calendar!L15),'Danske helligdage'!$D:$E,2,FALSE),"")</f>
        <v/>
      </c>
      <c r="O15" s="15" t="str">
        <f>IF(IFERROR(VLOOKUP(DATE(Settings!$C$8,VLOOKUP(L$3,Settings!$B$12:$F$24,2,FALSE),Calendar!L15),'Danske helligdage'!$D:$E,2,FALSE),0)&lt;&gt;0,1,"")</f>
        <v/>
      </c>
      <c r="P15" s="7" t="str">
        <f>IF(L15="","",IF(WEEKDAY(DATE(Settings!$C$8,VLOOKUP(L$3,Settings!$B$12:$F$24,2,FALSE),Calendar!L15))=2,WEEKNUM(DATE(Settings!$C$8,VLOOKUP(L$3,Settings!$B$12:$F$24,2,FALSE),Calendar!L15),21),""))</f>
        <v/>
      </c>
      <c r="Q15" s="3">
        <f>IF(Q14="","",IF(Q14+1&gt;VLOOKUP(Q$3,Settings!$B$12:$F$24,4,FALSE),"",Q14+1))</f>
        <v>12</v>
      </c>
      <c r="R15" s="4" t="str">
        <f>IF(Q15="","",VLOOKUP(WEEKDAY(DATE(Settings!$C$8,VLOOKUP(Q$3,Settings!$B$12:$F$24,2,FALSE),Calendar!Q15)),Settings!$I$12:$K$19,3,FALSE))</f>
        <v>Wed</v>
      </c>
      <c r="S15" s="4" t="str">
        <f>IFERROR(VLOOKUP(DATE(Settings!$C$8,VLOOKUP(Q$3,Settings!$B$12:$F$24,2,FALSE),Calendar!Q15),'Danske helligdage'!$D:$E,2,FALSE),"")</f>
        <v/>
      </c>
      <c r="T15" s="15" t="str">
        <f>IF(IFERROR(VLOOKUP(DATE(Settings!$C$8,VLOOKUP(Q$3,Settings!$B$12:$F$24,2,FALSE),Calendar!Q15),'Danske helligdage'!$D:$E,2,FALSE),0)&lt;&gt;0,1,"")</f>
        <v/>
      </c>
      <c r="U15" s="7" t="str">
        <f>IF(Q15="","",IF(WEEKDAY(DATE(Settings!$C$8,VLOOKUP(Q$3,Settings!$B$12:$F$24,2,FALSE),Calendar!Q15))=2,WEEKNUM(DATE(Settings!$C$8,VLOOKUP(Q$3,Settings!$B$12:$F$24,2,FALSE),Calendar!Q15),21),""))</f>
        <v/>
      </c>
      <c r="V15" s="3">
        <f>IF(V14="","",IF(V14+1&gt;VLOOKUP(V$3,Settings!$B$12:$F$24,4,FALSE),"",V14+1))</f>
        <v>12</v>
      </c>
      <c r="W15" s="4" t="str">
        <f>IF(V15="","",VLOOKUP(WEEKDAY(DATE(Settings!$C$8,VLOOKUP(V$3,Settings!$B$12:$F$24,2,FALSE),Calendar!V15)),Settings!$I$12:$K$19,3,FALSE))</f>
        <v>Fri</v>
      </c>
      <c r="X15" s="4" t="str">
        <f>IFERROR(VLOOKUP(DATE(Settings!$C$8,VLOOKUP(V$3,Settings!$B$12:$F$24,2,FALSE),Calendar!V15),'Danske helligdage'!$D:$E,2,FALSE),"")</f>
        <v/>
      </c>
      <c r="Y15" s="15" t="str">
        <f>IF(IFERROR(VLOOKUP(DATE(Settings!$C$8,VLOOKUP(V$3,Settings!$B$12:$F$24,2,FALSE),Calendar!V15),'Danske helligdage'!$D:$E,2,FALSE),0)&lt;&gt;0,1,"")</f>
        <v/>
      </c>
      <c r="Z15" s="7" t="str">
        <f>IF(V15="","",IF(WEEKDAY(DATE(Settings!$C$8,VLOOKUP(V$3,Settings!$B$12:$F$24,2,FALSE),Calendar!V15))=2,WEEKNUM(DATE(Settings!$C$8,VLOOKUP(V$3,Settings!$B$12:$F$24,2,FALSE),Calendar!V15),21),""))</f>
        <v/>
      </c>
      <c r="AA15" s="3">
        <f>IF(AA14="","",IF(AA14+1&gt;VLOOKUP(AA$3,Settings!$B$12:$F$24,4,FALSE),"",AA14+1))</f>
        <v>12</v>
      </c>
      <c r="AB15" s="4" t="str">
        <f>IF(AA15="","",VLOOKUP(WEEKDAY(DATE(Settings!$C$8,VLOOKUP(AA$3,Settings!$B$12:$F$24,2,FALSE),Calendar!AA15)),Settings!$I$12:$K$19,3,FALSE))</f>
        <v>Mon</v>
      </c>
      <c r="AC15" s="4" t="str">
        <f>IFERROR(VLOOKUP(DATE(Settings!$C$8,VLOOKUP(AA$3,Settings!$B$12:$F$24,2,FALSE),Calendar!AA15),'Danske helligdage'!$D:$E,2,FALSE),"")</f>
        <v/>
      </c>
      <c r="AD15" s="15" t="str">
        <f>IF(IFERROR(VLOOKUP(DATE(Settings!$C$8,VLOOKUP(AA$3,Settings!$B$12:$F$24,2,FALSE),Calendar!AA15),'Danske helligdage'!$D:$E,2,FALSE),0)&lt;&gt;0,1,"")</f>
        <v/>
      </c>
      <c r="AE15" s="7">
        <f>IF(AA15="","",IF(WEEKDAY(DATE(Settings!$C$8,VLOOKUP(AA$3,Settings!$B$12:$F$24,2,FALSE),Calendar!AA15))=2,WEEKNUM(DATE(Settings!$C$8,VLOOKUP(AA$3,Settings!$B$12:$F$24,2,FALSE),Calendar!AA15),21),""))</f>
        <v>24</v>
      </c>
    </row>
    <row r="16" spans="2:31" x14ac:dyDescent="0.35">
      <c r="B16" s="3">
        <f>IF(B15="","",IF(B15+1&gt;VLOOKUP(B$3,Settings!$B$12:$F$24,4,FALSE),"",B15+1))</f>
        <v>13</v>
      </c>
      <c r="C16" s="4" t="str">
        <f>IF(B16="","",VLOOKUP(WEEKDAY(DATE(Settings!$C$8,VLOOKUP(B$3,Settings!$B$12:$F$24,2,FALSE),Calendar!B16)),Settings!$I$12:$K$19,3,FALSE))</f>
        <v>Thu</v>
      </c>
      <c r="D16" s="4" t="str">
        <f>IFERROR(VLOOKUP(DATE(Settings!$C$8,VLOOKUP(B$3,Settings!$B$12:$F$24,2,FALSE),Calendar!B16),'Danske helligdage'!$D:$E,2,FALSE),"")</f>
        <v/>
      </c>
      <c r="E16" s="15" t="str">
        <f>IF(IFERROR(VLOOKUP(DATE(Settings!$C$8,VLOOKUP(B$3,Settings!$B$12:$F$24,2,FALSE),Calendar!B16),'Danske helligdage'!$D:$E,2,FALSE),0)&lt;&gt;0,1,"")</f>
        <v/>
      </c>
      <c r="F16" s="7" t="str">
        <f>IF(B16="","",IF(WEEKDAY(DATE(Settings!$C$8,VLOOKUP(B$3,Settings!$B$12:$F$24,2,FALSE),Calendar!B16))=2,WEEKNUM(DATE(Settings!$C$8,VLOOKUP(B$3,Settings!$B$12:$F$24,2,FALSE),Calendar!B16),21),""))</f>
        <v/>
      </c>
      <c r="G16" s="3">
        <f>IF(G15="","",IF(G15+1&gt;VLOOKUP(G$3,Settings!$B$12:$F$24,4,FALSE),"",G15+1))</f>
        <v>13</v>
      </c>
      <c r="H16" s="4" t="str">
        <f>IF(G16="","",VLOOKUP(WEEKDAY(DATE(Settings!$C$8,VLOOKUP(G$3,Settings!$B$12:$F$24,2,FALSE),Calendar!G16)),Settings!$I$12:$K$19,3,FALSE))</f>
        <v>Sun</v>
      </c>
      <c r="I16" s="4" t="str">
        <f>IFERROR(VLOOKUP(DATE(Settings!$C$8,VLOOKUP(G$3,Settings!$B$12:$F$24,2,FALSE),Calendar!G16),'Danske helligdage'!$D:$E,2,FALSE),"")</f>
        <v/>
      </c>
      <c r="J16" s="15" t="str">
        <f>IF(IFERROR(VLOOKUP(DATE(Settings!$C$8,VLOOKUP(G$3,Settings!$B$12:$F$24,2,FALSE),Calendar!G16),'Danske helligdage'!$D:$E,2,FALSE),0)&lt;&gt;0,1,"")</f>
        <v/>
      </c>
      <c r="K16" s="7" t="str">
        <f>IF(G16="","",IF(WEEKDAY(DATE(Settings!$C$8,VLOOKUP(G$3,Settings!$B$12:$F$24,2,FALSE),Calendar!G16))=2,WEEKNUM(DATE(Settings!$C$8,VLOOKUP(G$3,Settings!$B$12:$F$24,2,FALSE),Calendar!G16),21),""))</f>
        <v/>
      </c>
      <c r="L16" s="3">
        <f>IF(L15="","",IF(L15+1&gt;VLOOKUP(L$3,Settings!$B$12:$F$24,4,FALSE),"",L15+1))</f>
        <v>13</v>
      </c>
      <c r="M16" s="4" t="str">
        <f>IF(L16="","",VLOOKUP(WEEKDAY(DATE(Settings!$C$8,VLOOKUP(L$3,Settings!$B$12:$F$24,2,FALSE),Calendar!L16)),Settings!$I$12:$K$19,3,FALSE))</f>
        <v>Mon</v>
      </c>
      <c r="N16" s="4" t="str">
        <f>IFERROR(VLOOKUP(DATE(Settings!$C$8,VLOOKUP(L$3,Settings!$B$12:$F$24,2,FALSE),Calendar!L16),'Danske helligdage'!$D:$E,2,FALSE),"")</f>
        <v/>
      </c>
      <c r="O16" s="15" t="str">
        <f>IF(IFERROR(VLOOKUP(DATE(Settings!$C$8,VLOOKUP(L$3,Settings!$B$12:$F$24,2,FALSE),Calendar!L16),'Danske helligdage'!$D:$E,2,FALSE),0)&lt;&gt;0,1,"")</f>
        <v/>
      </c>
      <c r="P16" s="7">
        <f>IF(L16="","",IF(WEEKDAY(DATE(Settings!$C$8,VLOOKUP(L$3,Settings!$B$12:$F$24,2,FALSE),Calendar!L16))=2,WEEKNUM(DATE(Settings!$C$8,VLOOKUP(L$3,Settings!$B$12:$F$24,2,FALSE),Calendar!L16),21),""))</f>
        <v>11</v>
      </c>
      <c r="Q16" s="3">
        <f>IF(Q15="","",IF(Q15+1&gt;VLOOKUP(Q$3,Settings!$B$12:$F$24,4,FALSE),"",Q15+1))</f>
        <v>13</v>
      </c>
      <c r="R16" s="4" t="str">
        <f>IF(Q16="","",VLOOKUP(WEEKDAY(DATE(Settings!$C$8,VLOOKUP(Q$3,Settings!$B$12:$F$24,2,FALSE),Calendar!Q16)),Settings!$I$12:$K$19,3,FALSE))</f>
        <v>Thu</v>
      </c>
      <c r="S16" s="4" t="str">
        <f>IFERROR(VLOOKUP(DATE(Settings!$C$8,VLOOKUP(Q$3,Settings!$B$12:$F$24,2,FALSE),Calendar!Q16),'Danske helligdage'!$D:$E,2,FALSE),"")</f>
        <v>Skærtorsdag</v>
      </c>
      <c r="T16" s="15">
        <f>IF(IFERROR(VLOOKUP(DATE(Settings!$C$8,VLOOKUP(Q$3,Settings!$B$12:$F$24,2,FALSE),Calendar!Q16),'Danske helligdage'!$D:$E,2,FALSE),0)&lt;&gt;0,1,"")</f>
        <v>1</v>
      </c>
      <c r="U16" s="7" t="str">
        <f>IF(Q16="","",IF(WEEKDAY(DATE(Settings!$C$8,VLOOKUP(Q$3,Settings!$B$12:$F$24,2,FALSE),Calendar!Q16))=2,WEEKNUM(DATE(Settings!$C$8,VLOOKUP(Q$3,Settings!$B$12:$F$24,2,FALSE),Calendar!Q16),21),""))</f>
        <v/>
      </c>
      <c r="V16" s="3">
        <f>IF(V15="","",IF(V15+1&gt;VLOOKUP(V$3,Settings!$B$12:$F$24,4,FALSE),"",V15+1))</f>
        <v>13</v>
      </c>
      <c r="W16" s="4" t="str">
        <f>IF(V16="","",VLOOKUP(WEEKDAY(DATE(Settings!$C$8,VLOOKUP(V$3,Settings!$B$12:$F$24,2,FALSE),Calendar!V16)),Settings!$I$12:$K$19,3,FALSE))</f>
        <v>Sat</v>
      </c>
      <c r="X16" s="4" t="str">
        <f>IFERROR(VLOOKUP(DATE(Settings!$C$8,VLOOKUP(V$3,Settings!$B$12:$F$24,2,FALSE),Calendar!V16),'Danske helligdage'!$D:$E,2,FALSE),"")</f>
        <v/>
      </c>
      <c r="Y16" s="15" t="str">
        <f>IF(IFERROR(VLOOKUP(DATE(Settings!$C$8,VLOOKUP(V$3,Settings!$B$12:$F$24,2,FALSE),Calendar!V16),'Danske helligdage'!$D:$E,2,FALSE),0)&lt;&gt;0,1,"")</f>
        <v/>
      </c>
      <c r="Z16" s="7" t="str">
        <f>IF(V16="","",IF(WEEKDAY(DATE(Settings!$C$8,VLOOKUP(V$3,Settings!$B$12:$F$24,2,FALSE),Calendar!V16))=2,WEEKNUM(DATE(Settings!$C$8,VLOOKUP(V$3,Settings!$B$12:$F$24,2,FALSE),Calendar!V16),21),""))</f>
        <v/>
      </c>
      <c r="AA16" s="3">
        <f>IF(AA15="","",IF(AA15+1&gt;VLOOKUP(AA$3,Settings!$B$12:$F$24,4,FALSE),"",AA15+1))</f>
        <v>13</v>
      </c>
      <c r="AB16" s="4" t="str">
        <f>IF(AA16="","",VLOOKUP(WEEKDAY(DATE(Settings!$C$8,VLOOKUP(AA$3,Settings!$B$12:$F$24,2,FALSE),Calendar!AA16)),Settings!$I$12:$K$19,3,FALSE))</f>
        <v>Tue</v>
      </c>
      <c r="AC16" s="4" t="str">
        <f>IFERROR(VLOOKUP(DATE(Settings!$C$8,VLOOKUP(AA$3,Settings!$B$12:$F$24,2,FALSE),Calendar!AA16),'Danske helligdage'!$D:$E,2,FALSE),"")</f>
        <v/>
      </c>
      <c r="AD16" s="15" t="str">
        <f>IF(IFERROR(VLOOKUP(DATE(Settings!$C$8,VLOOKUP(AA$3,Settings!$B$12:$F$24,2,FALSE),Calendar!AA16),'Danske helligdage'!$D:$E,2,FALSE),0)&lt;&gt;0,1,"")</f>
        <v/>
      </c>
      <c r="AE16" s="7" t="str">
        <f>IF(AA16="","",IF(WEEKDAY(DATE(Settings!$C$8,VLOOKUP(AA$3,Settings!$B$12:$F$24,2,FALSE),Calendar!AA16))=2,WEEKNUM(DATE(Settings!$C$8,VLOOKUP(AA$3,Settings!$B$12:$F$24,2,FALSE),Calendar!AA16),21),""))</f>
        <v/>
      </c>
    </row>
    <row r="17" spans="2:31" x14ac:dyDescent="0.35">
      <c r="B17" s="3">
        <f>IF(B16="","",IF(B16+1&gt;VLOOKUP(B$3,Settings!$B$12:$F$24,4,FALSE),"",B16+1))</f>
        <v>14</v>
      </c>
      <c r="C17" s="4" t="str">
        <f>IF(B17="","",VLOOKUP(WEEKDAY(DATE(Settings!$C$8,VLOOKUP(B$3,Settings!$B$12:$F$24,2,FALSE),Calendar!B17)),Settings!$I$12:$K$19,3,FALSE))</f>
        <v>Fri</v>
      </c>
      <c r="D17" s="4" t="str">
        <f>IFERROR(VLOOKUP(DATE(Settings!$C$8,VLOOKUP(B$3,Settings!$B$12:$F$24,2,FALSE),Calendar!B17),'Danske helligdage'!$D:$E,2,FALSE),"")</f>
        <v/>
      </c>
      <c r="E17" s="15" t="str">
        <f>IF(IFERROR(VLOOKUP(DATE(Settings!$C$8,VLOOKUP(B$3,Settings!$B$12:$F$24,2,FALSE),Calendar!B17),'Danske helligdage'!$D:$E,2,FALSE),0)&lt;&gt;0,1,"")</f>
        <v/>
      </c>
      <c r="F17" s="7" t="str">
        <f>IF(B17="","",IF(WEEKDAY(DATE(Settings!$C$8,VLOOKUP(B$3,Settings!$B$12:$F$24,2,FALSE),Calendar!B17))=2,WEEKNUM(DATE(Settings!$C$8,VLOOKUP(B$3,Settings!$B$12:$F$24,2,FALSE),Calendar!B17),21),""))</f>
        <v/>
      </c>
      <c r="G17" s="3">
        <f>IF(G16="","",IF(G16+1&gt;VLOOKUP(G$3,Settings!$B$12:$F$24,4,FALSE),"",G16+1))</f>
        <v>14</v>
      </c>
      <c r="H17" s="4" t="str">
        <f>IF(G17="","",VLOOKUP(WEEKDAY(DATE(Settings!$C$8,VLOOKUP(G$3,Settings!$B$12:$F$24,2,FALSE),Calendar!G17)),Settings!$I$12:$K$19,3,FALSE))</f>
        <v>Mon</v>
      </c>
      <c r="I17" s="4" t="str">
        <f>IFERROR(VLOOKUP(DATE(Settings!$C$8,VLOOKUP(G$3,Settings!$B$12:$F$24,2,FALSE),Calendar!G17),'Danske helligdage'!$D:$E,2,FALSE),"")</f>
        <v/>
      </c>
      <c r="J17" s="15" t="str">
        <f>IF(IFERROR(VLOOKUP(DATE(Settings!$C$8,VLOOKUP(G$3,Settings!$B$12:$F$24,2,FALSE),Calendar!G17),'Danske helligdage'!$D:$E,2,FALSE),0)&lt;&gt;0,1,"")</f>
        <v/>
      </c>
      <c r="K17" s="7">
        <f>IF(G17="","",IF(WEEKDAY(DATE(Settings!$C$8,VLOOKUP(G$3,Settings!$B$12:$F$24,2,FALSE),Calendar!G17))=2,WEEKNUM(DATE(Settings!$C$8,VLOOKUP(G$3,Settings!$B$12:$F$24,2,FALSE),Calendar!G17),21),""))</f>
        <v>7</v>
      </c>
      <c r="L17" s="3">
        <f>IF(L16="","",IF(L16+1&gt;VLOOKUP(L$3,Settings!$B$12:$F$24,4,FALSE),"",L16+1))</f>
        <v>14</v>
      </c>
      <c r="M17" s="4" t="str">
        <f>IF(L17="","",VLOOKUP(WEEKDAY(DATE(Settings!$C$8,VLOOKUP(L$3,Settings!$B$12:$F$24,2,FALSE),Calendar!L17)),Settings!$I$12:$K$19,3,FALSE))</f>
        <v>Tue</v>
      </c>
      <c r="N17" s="4" t="str">
        <f>IFERROR(VLOOKUP(DATE(Settings!$C$8,VLOOKUP(L$3,Settings!$B$12:$F$24,2,FALSE),Calendar!L17),'Danske helligdage'!$D:$E,2,FALSE),"")</f>
        <v/>
      </c>
      <c r="O17" s="15" t="str">
        <f>IF(IFERROR(VLOOKUP(DATE(Settings!$C$8,VLOOKUP(L$3,Settings!$B$12:$F$24,2,FALSE),Calendar!L17),'Danske helligdage'!$D:$E,2,FALSE),0)&lt;&gt;0,1,"")</f>
        <v/>
      </c>
      <c r="P17" s="7" t="str">
        <f>IF(L17="","",IF(WEEKDAY(DATE(Settings!$C$8,VLOOKUP(L$3,Settings!$B$12:$F$24,2,FALSE),Calendar!L17))=2,WEEKNUM(DATE(Settings!$C$8,VLOOKUP(L$3,Settings!$B$12:$F$24,2,FALSE),Calendar!L17),21),""))</f>
        <v/>
      </c>
      <c r="Q17" s="3">
        <f>IF(Q16="","",IF(Q16+1&gt;VLOOKUP(Q$3,Settings!$B$12:$F$24,4,FALSE),"",Q16+1))</f>
        <v>14</v>
      </c>
      <c r="R17" s="4" t="str">
        <f>IF(Q17="","",VLOOKUP(WEEKDAY(DATE(Settings!$C$8,VLOOKUP(Q$3,Settings!$B$12:$F$24,2,FALSE),Calendar!Q17)),Settings!$I$12:$K$19,3,FALSE))</f>
        <v>Fri</v>
      </c>
      <c r="S17" s="4" t="str">
        <f>IFERROR(VLOOKUP(DATE(Settings!$C$8,VLOOKUP(Q$3,Settings!$B$12:$F$24,2,FALSE),Calendar!Q17),'Danske helligdage'!$D:$E,2,FALSE),"")</f>
        <v>Langfredag</v>
      </c>
      <c r="T17" s="15">
        <f>IF(IFERROR(VLOOKUP(DATE(Settings!$C$8,VLOOKUP(Q$3,Settings!$B$12:$F$24,2,FALSE),Calendar!Q17),'Danske helligdage'!$D:$E,2,FALSE),0)&lt;&gt;0,1,"")</f>
        <v>1</v>
      </c>
      <c r="U17" s="7" t="str">
        <f>IF(Q17="","",IF(WEEKDAY(DATE(Settings!$C$8,VLOOKUP(Q$3,Settings!$B$12:$F$24,2,FALSE),Calendar!Q17))=2,WEEKNUM(DATE(Settings!$C$8,VLOOKUP(Q$3,Settings!$B$12:$F$24,2,FALSE),Calendar!Q17),21),""))</f>
        <v/>
      </c>
      <c r="V17" s="3">
        <f>IF(V16="","",IF(V16+1&gt;VLOOKUP(V$3,Settings!$B$12:$F$24,4,FALSE),"",V16+1))</f>
        <v>14</v>
      </c>
      <c r="W17" s="4" t="str">
        <f>IF(V17="","",VLOOKUP(WEEKDAY(DATE(Settings!$C$8,VLOOKUP(V$3,Settings!$B$12:$F$24,2,FALSE),Calendar!V17)),Settings!$I$12:$K$19,3,FALSE))</f>
        <v>Sun</v>
      </c>
      <c r="X17" s="4" t="str">
        <f>IFERROR(VLOOKUP(DATE(Settings!$C$8,VLOOKUP(V$3,Settings!$B$12:$F$24,2,FALSE),Calendar!V17),'Danske helligdage'!$D:$E,2,FALSE),"")</f>
        <v/>
      </c>
      <c r="Y17" s="15" t="str">
        <f>IF(IFERROR(VLOOKUP(DATE(Settings!$C$8,VLOOKUP(V$3,Settings!$B$12:$F$24,2,FALSE),Calendar!V17),'Danske helligdage'!$D:$E,2,FALSE),0)&lt;&gt;0,1,"")</f>
        <v/>
      </c>
      <c r="Z17" s="7" t="str">
        <f>IF(V17="","",IF(WEEKDAY(DATE(Settings!$C$8,VLOOKUP(V$3,Settings!$B$12:$F$24,2,FALSE),Calendar!V17))=2,WEEKNUM(DATE(Settings!$C$8,VLOOKUP(V$3,Settings!$B$12:$F$24,2,FALSE),Calendar!V17),21),""))</f>
        <v/>
      </c>
      <c r="AA17" s="3">
        <f>IF(AA16="","",IF(AA16+1&gt;VLOOKUP(AA$3,Settings!$B$12:$F$24,4,FALSE),"",AA16+1))</f>
        <v>14</v>
      </c>
      <c r="AB17" s="4" t="str">
        <f>IF(AA17="","",VLOOKUP(WEEKDAY(DATE(Settings!$C$8,VLOOKUP(AA$3,Settings!$B$12:$F$24,2,FALSE),Calendar!AA17)),Settings!$I$12:$K$19,3,FALSE))</f>
        <v>Wed</v>
      </c>
      <c r="AC17" s="4" t="str">
        <f>IFERROR(VLOOKUP(DATE(Settings!$C$8,VLOOKUP(AA$3,Settings!$B$12:$F$24,2,FALSE),Calendar!AA17),'Danske helligdage'!$D:$E,2,FALSE),"")</f>
        <v/>
      </c>
      <c r="AD17" s="15" t="str">
        <f>IF(IFERROR(VLOOKUP(DATE(Settings!$C$8,VLOOKUP(AA$3,Settings!$B$12:$F$24,2,FALSE),Calendar!AA17),'Danske helligdage'!$D:$E,2,FALSE),0)&lt;&gt;0,1,"")</f>
        <v/>
      </c>
      <c r="AE17" s="7" t="str">
        <f>IF(AA17="","",IF(WEEKDAY(DATE(Settings!$C$8,VLOOKUP(AA$3,Settings!$B$12:$F$24,2,FALSE),Calendar!AA17))=2,WEEKNUM(DATE(Settings!$C$8,VLOOKUP(AA$3,Settings!$B$12:$F$24,2,FALSE),Calendar!AA17),21),""))</f>
        <v/>
      </c>
    </row>
    <row r="18" spans="2:31" x14ac:dyDescent="0.35">
      <c r="B18" s="3">
        <f>IF(B17="","",IF(B17+1&gt;VLOOKUP(B$3,Settings!$B$12:$F$24,4,FALSE),"",B17+1))</f>
        <v>15</v>
      </c>
      <c r="C18" s="4" t="str">
        <f>IF(B18="","",VLOOKUP(WEEKDAY(DATE(Settings!$C$8,VLOOKUP(B$3,Settings!$B$12:$F$24,2,FALSE),Calendar!B18)),Settings!$I$12:$K$19,3,FALSE))</f>
        <v>Sat</v>
      </c>
      <c r="D18" s="4" t="str">
        <f>IFERROR(VLOOKUP(DATE(Settings!$C$8,VLOOKUP(B$3,Settings!$B$12:$F$24,2,FALSE),Calendar!B18),'Danske helligdage'!$D:$E,2,FALSE),"")</f>
        <v/>
      </c>
      <c r="E18" s="15" t="str">
        <f>IF(IFERROR(VLOOKUP(DATE(Settings!$C$8,VLOOKUP(B$3,Settings!$B$12:$F$24,2,FALSE),Calendar!B18),'Danske helligdage'!$D:$E,2,FALSE),0)&lt;&gt;0,1,"")</f>
        <v/>
      </c>
      <c r="F18" s="7" t="str">
        <f>IF(B18="","",IF(WEEKDAY(DATE(Settings!$C$8,VLOOKUP(B$3,Settings!$B$12:$F$24,2,FALSE),Calendar!B18))=2,WEEKNUM(DATE(Settings!$C$8,VLOOKUP(B$3,Settings!$B$12:$F$24,2,FALSE),Calendar!B18),21),""))</f>
        <v/>
      </c>
      <c r="G18" s="3">
        <f>IF(G17="","",IF(G17+1&gt;VLOOKUP(G$3,Settings!$B$12:$F$24,4,FALSE),"",G17+1))</f>
        <v>15</v>
      </c>
      <c r="H18" s="4" t="str">
        <f>IF(G18="","",VLOOKUP(WEEKDAY(DATE(Settings!$C$8,VLOOKUP(G$3,Settings!$B$12:$F$24,2,FALSE),Calendar!G18)),Settings!$I$12:$K$19,3,FALSE))</f>
        <v>Tue</v>
      </c>
      <c r="I18" s="4" t="str">
        <f>IFERROR(VLOOKUP(DATE(Settings!$C$8,VLOOKUP(G$3,Settings!$B$12:$F$24,2,FALSE),Calendar!G18),'Danske helligdage'!$D:$E,2,FALSE),"")</f>
        <v/>
      </c>
      <c r="J18" s="15" t="str">
        <f>IF(IFERROR(VLOOKUP(DATE(Settings!$C$8,VLOOKUP(G$3,Settings!$B$12:$F$24,2,FALSE),Calendar!G18),'Danske helligdage'!$D:$E,2,FALSE),0)&lt;&gt;0,1,"")</f>
        <v/>
      </c>
      <c r="K18" s="7" t="str">
        <f>IF(G18="","",IF(WEEKDAY(DATE(Settings!$C$8,VLOOKUP(G$3,Settings!$B$12:$F$24,2,FALSE),Calendar!G18))=2,WEEKNUM(DATE(Settings!$C$8,VLOOKUP(G$3,Settings!$B$12:$F$24,2,FALSE),Calendar!G18),21),""))</f>
        <v/>
      </c>
      <c r="L18" s="3">
        <f>IF(L17="","",IF(L17+1&gt;VLOOKUP(L$3,Settings!$B$12:$F$24,4,FALSE),"",L17+1))</f>
        <v>15</v>
      </c>
      <c r="M18" s="4" t="str">
        <f>IF(L18="","",VLOOKUP(WEEKDAY(DATE(Settings!$C$8,VLOOKUP(L$3,Settings!$B$12:$F$24,2,FALSE),Calendar!L18)),Settings!$I$12:$K$19,3,FALSE))</f>
        <v>Wed</v>
      </c>
      <c r="N18" s="4" t="str">
        <f>IFERROR(VLOOKUP(DATE(Settings!$C$8,VLOOKUP(L$3,Settings!$B$12:$F$24,2,FALSE),Calendar!L18),'Danske helligdage'!$D:$E,2,FALSE),"")</f>
        <v/>
      </c>
      <c r="O18" s="15" t="str">
        <f>IF(IFERROR(VLOOKUP(DATE(Settings!$C$8,VLOOKUP(L$3,Settings!$B$12:$F$24,2,FALSE),Calendar!L18),'Danske helligdage'!$D:$E,2,FALSE),0)&lt;&gt;0,1,"")</f>
        <v/>
      </c>
      <c r="P18" s="7" t="str">
        <f>IF(L18="","",IF(WEEKDAY(DATE(Settings!$C$8,VLOOKUP(L$3,Settings!$B$12:$F$24,2,FALSE),Calendar!L18))=2,WEEKNUM(DATE(Settings!$C$8,VLOOKUP(L$3,Settings!$B$12:$F$24,2,FALSE),Calendar!L18),21),""))</f>
        <v/>
      </c>
      <c r="Q18" s="3">
        <f>IF(Q17="","",IF(Q17+1&gt;VLOOKUP(Q$3,Settings!$B$12:$F$24,4,FALSE),"",Q17+1))</f>
        <v>15</v>
      </c>
      <c r="R18" s="4" t="str">
        <f>IF(Q18="","",VLOOKUP(WEEKDAY(DATE(Settings!$C$8,VLOOKUP(Q$3,Settings!$B$12:$F$24,2,FALSE),Calendar!Q18)),Settings!$I$12:$K$19,3,FALSE))</f>
        <v>Sat</v>
      </c>
      <c r="S18" s="4" t="str">
        <f>IFERROR(VLOOKUP(DATE(Settings!$C$8,VLOOKUP(Q$3,Settings!$B$12:$F$24,2,FALSE),Calendar!Q18),'Danske helligdage'!$D:$E,2,FALSE),"")</f>
        <v/>
      </c>
      <c r="T18" s="15" t="str">
        <f>IF(IFERROR(VLOOKUP(DATE(Settings!$C$8,VLOOKUP(Q$3,Settings!$B$12:$F$24,2,FALSE),Calendar!Q18),'Danske helligdage'!$D:$E,2,FALSE),0)&lt;&gt;0,1,"")</f>
        <v/>
      </c>
      <c r="U18" s="7" t="str">
        <f>IF(Q18="","",IF(WEEKDAY(DATE(Settings!$C$8,VLOOKUP(Q$3,Settings!$B$12:$F$24,2,FALSE),Calendar!Q18))=2,WEEKNUM(DATE(Settings!$C$8,VLOOKUP(Q$3,Settings!$B$12:$F$24,2,FALSE),Calendar!Q18),21),""))</f>
        <v/>
      </c>
      <c r="V18" s="3">
        <f>IF(V17="","",IF(V17+1&gt;VLOOKUP(V$3,Settings!$B$12:$F$24,4,FALSE),"",V17+1))</f>
        <v>15</v>
      </c>
      <c r="W18" s="4" t="str">
        <f>IF(V18="","",VLOOKUP(WEEKDAY(DATE(Settings!$C$8,VLOOKUP(V$3,Settings!$B$12:$F$24,2,FALSE),Calendar!V18)),Settings!$I$12:$K$19,3,FALSE))</f>
        <v>Mon</v>
      </c>
      <c r="X18" s="4" t="str">
        <f>IFERROR(VLOOKUP(DATE(Settings!$C$8,VLOOKUP(V$3,Settings!$B$12:$F$24,2,FALSE),Calendar!V18),'Danske helligdage'!$D:$E,2,FALSE),"")</f>
        <v/>
      </c>
      <c r="Y18" s="15" t="str">
        <f>IF(IFERROR(VLOOKUP(DATE(Settings!$C$8,VLOOKUP(V$3,Settings!$B$12:$F$24,2,FALSE),Calendar!V18),'Danske helligdage'!$D:$E,2,FALSE),0)&lt;&gt;0,1,"")</f>
        <v/>
      </c>
      <c r="Z18" s="7">
        <f>IF(V18="","",IF(WEEKDAY(DATE(Settings!$C$8,VLOOKUP(V$3,Settings!$B$12:$F$24,2,FALSE),Calendar!V18))=2,WEEKNUM(DATE(Settings!$C$8,VLOOKUP(V$3,Settings!$B$12:$F$24,2,FALSE),Calendar!V18),21),""))</f>
        <v>20</v>
      </c>
      <c r="AA18" s="3">
        <f>IF(AA17="","",IF(AA17+1&gt;VLOOKUP(AA$3,Settings!$B$12:$F$24,4,FALSE),"",AA17+1))</f>
        <v>15</v>
      </c>
      <c r="AB18" s="4" t="str">
        <f>IF(AA18="","",VLOOKUP(WEEKDAY(DATE(Settings!$C$8,VLOOKUP(AA$3,Settings!$B$12:$F$24,2,FALSE),Calendar!AA18)),Settings!$I$12:$K$19,3,FALSE))</f>
        <v>Thu</v>
      </c>
      <c r="AC18" s="4" t="str">
        <f>IFERROR(VLOOKUP(DATE(Settings!$C$8,VLOOKUP(AA$3,Settings!$B$12:$F$24,2,FALSE),Calendar!AA18),'Danske helligdage'!$D:$E,2,FALSE),"")</f>
        <v/>
      </c>
      <c r="AD18" s="15" t="str">
        <f>IF(IFERROR(VLOOKUP(DATE(Settings!$C$8,VLOOKUP(AA$3,Settings!$B$12:$F$24,2,FALSE),Calendar!AA18),'Danske helligdage'!$D:$E,2,FALSE),0)&lt;&gt;0,1,"")</f>
        <v/>
      </c>
      <c r="AE18" s="7" t="str">
        <f>IF(AA18="","",IF(WEEKDAY(DATE(Settings!$C$8,VLOOKUP(AA$3,Settings!$B$12:$F$24,2,FALSE),Calendar!AA18))=2,WEEKNUM(DATE(Settings!$C$8,VLOOKUP(AA$3,Settings!$B$12:$F$24,2,FALSE),Calendar!AA18),21),""))</f>
        <v/>
      </c>
    </row>
    <row r="19" spans="2:31" x14ac:dyDescent="0.35">
      <c r="B19" s="3">
        <f>IF(B18="","",IF(B18+1&gt;VLOOKUP(B$3,Settings!$B$12:$F$24,4,FALSE),"",B18+1))</f>
        <v>16</v>
      </c>
      <c r="C19" s="4" t="str">
        <f>IF(B19="","",VLOOKUP(WEEKDAY(DATE(Settings!$C$8,VLOOKUP(B$3,Settings!$B$12:$F$24,2,FALSE),Calendar!B19)),Settings!$I$12:$K$19,3,FALSE))</f>
        <v>Sun</v>
      </c>
      <c r="D19" s="4" t="str">
        <f>IFERROR(VLOOKUP(DATE(Settings!$C$8,VLOOKUP(B$3,Settings!$B$12:$F$24,2,FALSE),Calendar!B19),'Danske helligdage'!$D:$E,2,FALSE),"")</f>
        <v/>
      </c>
      <c r="E19" s="15" t="str">
        <f>IF(IFERROR(VLOOKUP(DATE(Settings!$C$8,VLOOKUP(B$3,Settings!$B$12:$F$24,2,FALSE),Calendar!B19),'Danske helligdage'!$D:$E,2,FALSE),0)&lt;&gt;0,1,"")</f>
        <v/>
      </c>
      <c r="F19" s="7" t="str">
        <f>IF(B19="","",IF(WEEKDAY(DATE(Settings!$C$8,VLOOKUP(B$3,Settings!$B$12:$F$24,2,FALSE),Calendar!B19))=2,WEEKNUM(DATE(Settings!$C$8,VLOOKUP(B$3,Settings!$B$12:$F$24,2,FALSE),Calendar!B19),21),""))</f>
        <v/>
      </c>
      <c r="G19" s="3">
        <f>IF(G18="","",IF(G18+1&gt;VLOOKUP(G$3,Settings!$B$12:$F$24,4,FALSE),"",G18+1))</f>
        <v>16</v>
      </c>
      <c r="H19" s="4" t="str">
        <f>IF(G19="","",VLOOKUP(WEEKDAY(DATE(Settings!$C$8,VLOOKUP(G$3,Settings!$B$12:$F$24,2,FALSE),Calendar!G19)),Settings!$I$12:$K$19,3,FALSE))</f>
        <v>Wed</v>
      </c>
      <c r="I19" s="4" t="str">
        <f>IFERROR(VLOOKUP(DATE(Settings!$C$8,VLOOKUP(G$3,Settings!$B$12:$F$24,2,FALSE),Calendar!G19),'Danske helligdage'!$D:$E,2,FALSE),"")</f>
        <v/>
      </c>
      <c r="J19" s="15" t="str">
        <f>IF(IFERROR(VLOOKUP(DATE(Settings!$C$8,VLOOKUP(G$3,Settings!$B$12:$F$24,2,FALSE),Calendar!G19),'Danske helligdage'!$D:$E,2,FALSE),0)&lt;&gt;0,1,"")</f>
        <v/>
      </c>
      <c r="K19" s="7" t="str">
        <f>IF(G19="","",IF(WEEKDAY(DATE(Settings!$C$8,VLOOKUP(G$3,Settings!$B$12:$F$24,2,FALSE),Calendar!G19))=2,WEEKNUM(DATE(Settings!$C$8,VLOOKUP(G$3,Settings!$B$12:$F$24,2,FALSE),Calendar!G19),21),""))</f>
        <v/>
      </c>
      <c r="L19" s="3">
        <f>IF(L18="","",IF(L18+1&gt;VLOOKUP(L$3,Settings!$B$12:$F$24,4,FALSE),"",L18+1))</f>
        <v>16</v>
      </c>
      <c r="M19" s="4" t="str">
        <f>IF(L19="","",VLOOKUP(WEEKDAY(DATE(Settings!$C$8,VLOOKUP(L$3,Settings!$B$12:$F$24,2,FALSE),Calendar!L19)),Settings!$I$12:$K$19,3,FALSE))</f>
        <v>Thu</v>
      </c>
      <c r="N19" s="4" t="str">
        <f>IFERROR(VLOOKUP(DATE(Settings!$C$8,VLOOKUP(L$3,Settings!$B$12:$F$24,2,FALSE),Calendar!L19),'Danske helligdage'!$D:$E,2,FALSE),"")</f>
        <v/>
      </c>
      <c r="O19" s="15" t="str">
        <f>IF(IFERROR(VLOOKUP(DATE(Settings!$C$8,VLOOKUP(L$3,Settings!$B$12:$F$24,2,FALSE),Calendar!L19),'Danske helligdage'!$D:$E,2,FALSE),0)&lt;&gt;0,1,"")</f>
        <v/>
      </c>
      <c r="P19" s="7" t="str">
        <f>IF(L19="","",IF(WEEKDAY(DATE(Settings!$C$8,VLOOKUP(L$3,Settings!$B$12:$F$24,2,FALSE),Calendar!L19))=2,WEEKNUM(DATE(Settings!$C$8,VLOOKUP(L$3,Settings!$B$12:$F$24,2,FALSE),Calendar!L19),21),""))</f>
        <v/>
      </c>
      <c r="Q19" s="3">
        <f>IF(Q18="","",IF(Q18+1&gt;VLOOKUP(Q$3,Settings!$B$12:$F$24,4,FALSE),"",Q18+1))</f>
        <v>16</v>
      </c>
      <c r="R19" s="4" t="str">
        <f>IF(Q19="","",VLOOKUP(WEEKDAY(DATE(Settings!$C$8,VLOOKUP(Q$3,Settings!$B$12:$F$24,2,FALSE),Calendar!Q19)),Settings!$I$12:$K$19,3,FALSE))</f>
        <v>Sun</v>
      </c>
      <c r="S19" s="4" t="str">
        <f>IFERROR(VLOOKUP(DATE(Settings!$C$8,VLOOKUP(Q$3,Settings!$B$12:$F$24,2,FALSE),Calendar!Q19),'Danske helligdage'!$D:$E,2,FALSE),"")</f>
        <v>Påskedag</v>
      </c>
      <c r="T19" s="15">
        <f>IF(IFERROR(VLOOKUP(DATE(Settings!$C$8,VLOOKUP(Q$3,Settings!$B$12:$F$24,2,FALSE),Calendar!Q19),'Danske helligdage'!$D:$E,2,FALSE),0)&lt;&gt;0,1,"")</f>
        <v>1</v>
      </c>
      <c r="U19" s="7" t="str">
        <f>IF(Q19="","",IF(WEEKDAY(DATE(Settings!$C$8,VLOOKUP(Q$3,Settings!$B$12:$F$24,2,FALSE),Calendar!Q19))=2,WEEKNUM(DATE(Settings!$C$8,VLOOKUP(Q$3,Settings!$B$12:$F$24,2,FALSE),Calendar!Q19),21),""))</f>
        <v/>
      </c>
      <c r="V19" s="3">
        <f>IF(V18="","",IF(V18+1&gt;VLOOKUP(V$3,Settings!$B$12:$F$24,4,FALSE),"",V18+1))</f>
        <v>16</v>
      </c>
      <c r="W19" s="4" t="str">
        <f>IF(V19="","",VLOOKUP(WEEKDAY(DATE(Settings!$C$8,VLOOKUP(V$3,Settings!$B$12:$F$24,2,FALSE),Calendar!V19)),Settings!$I$12:$K$19,3,FALSE))</f>
        <v>Tue</v>
      </c>
      <c r="X19" s="4" t="str">
        <f>IFERROR(VLOOKUP(DATE(Settings!$C$8,VLOOKUP(V$3,Settings!$B$12:$F$24,2,FALSE),Calendar!V19),'Danske helligdage'!$D:$E,2,FALSE),"")</f>
        <v/>
      </c>
      <c r="Y19" s="15" t="str">
        <f>IF(IFERROR(VLOOKUP(DATE(Settings!$C$8,VLOOKUP(V$3,Settings!$B$12:$F$24,2,FALSE),Calendar!V19),'Danske helligdage'!$D:$E,2,FALSE),0)&lt;&gt;0,1,"")</f>
        <v/>
      </c>
      <c r="Z19" s="7" t="str">
        <f>IF(V19="","",IF(WEEKDAY(DATE(Settings!$C$8,VLOOKUP(V$3,Settings!$B$12:$F$24,2,FALSE),Calendar!V19))=2,WEEKNUM(DATE(Settings!$C$8,VLOOKUP(V$3,Settings!$B$12:$F$24,2,FALSE),Calendar!V19),21),""))</f>
        <v/>
      </c>
      <c r="AA19" s="3">
        <f>IF(AA18="","",IF(AA18+1&gt;VLOOKUP(AA$3,Settings!$B$12:$F$24,4,FALSE),"",AA18+1))</f>
        <v>16</v>
      </c>
      <c r="AB19" s="4" t="str">
        <f>IF(AA19="","",VLOOKUP(WEEKDAY(DATE(Settings!$C$8,VLOOKUP(AA$3,Settings!$B$12:$F$24,2,FALSE),Calendar!AA19)),Settings!$I$12:$K$19,3,FALSE))</f>
        <v>Fri</v>
      </c>
      <c r="AC19" s="4" t="str">
        <f>IFERROR(VLOOKUP(DATE(Settings!$C$8,VLOOKUP(AA$3,Settings!$B$12:$F$24,2,FALSE),Calendar!AA19),'Danske helligdage'!$D:$E,2,FALSE),"")</f>
        <v/>
      </c>
      <c r="AD19" s="15" t="str">
        <f>IF(IFERROR(VLOOKUP(DATE(Settings!$C$8,VLOOKUP(AA$3,Settings!$B$12:$F$24,2,FALSE),Calendar!AA19),'Danske helligdage'!$D:$E,2,FALSE),0)&lt;&gt;0,1,"")</f>
        <v/>
      </c>
      <c r="AE19" s="7" t="str">
        <f>IF(AA19="","",IF(WEEKDAY(DATE(Settings!$C$8,VLOOKUP(AA$3,Settings!$B$12:$F$24,2,FALSE),Calendar!AA19))=2,WEEKNUM(DATE(Settings!$C$8,VLOOKUP(AA$3,Settings!$B$12:$F$24,2,FALSE),Calendar!AA19),21),""))</f>
        <v/>
      </c>
    </row>
    <row r="20" spans="2:31" x14ac:dyDescent="0.35">
      <c r="B20" s="3">
        <f>IF(B19="","",IF(B19+1&gt;VLOOKUP(B$3,Settings!$B$12:$F$24,4,FALSE),"",B19+1))</f>
        <v>17</v>
      </c>
      <c r="C20" s="4" t="str">
        <f>IF(B20="","",VLOOKUP(WEEKDAY(DATE(Settings!$C$8,VLOOKUP(B$3,Settings!$B$12:$F$24,2,FALSE),Calendar!B20)),Settings!$I$12:$K$19,3,FALSE))</f>
        <v>Mon</v>
      </c>
      <c r="D20" s="4" t="str">
        <f>IFERROR(VLOOKUP(DATE(Settings!$C$8,VLOOKUP(B$3,Settings!$B$12:$F$24,2,FALSE),Calendar!B20),'Danske helligdage'!$D:$E,2,FALSE),"")</f>
        <v/>
      </c>
      <c r="E20" s="15" t="str">
        <f>IF(IFERROR(VLOOKUP(DATE(Settings!$C$8,VLOOKUP(B$3,Settings!$B$12:$F$24,2,FALSE),Calendar!B20),'Danske helligdage'!$D:$E,2,FALSE),0)&lt;&gt;0,1,"")</f>
        <v/>
      </c>
      <c r="F20" s="7">
        <f>IF(B20="","",IF(WEEKDAY(DATE(Settings!$C$8,VLOOKUP(B$3,Settings!$B$12:$F$24,2,FALSE),Calendar!B20))=2,WEEKNUM(DATE(Settings!$C$8,VLOOKUP(B$3,Settings!$B$12:$F$24,2,FALSE),Calendar!B20),21),""))</f>
        <v>3</v>
      </c>
      <c r="G20" s="3">
        <f>IF(G19="","",IF(G19+1&gt;VLOOKUP(G$3,Settings!$B$12:$F$24,4,FALSE),"",G19+1))</f>
        <v>17</v>
      </c>
      <c r="H20" s="4" t="str">
        <f>IF(G20="","",VLOOKUP(WEEKDAY(DATE(Settings!$C$8,VLOOKUP(G$3,Settings!$B$12:$F$24,2,FALSE),Calendar!G20)),Settings!$I$12:$K$19,3,FALSE))</f>
        <v>Thu</v>
      </c>
      <c r="I20" s="4" t="str">
        <f>IFERROR(VLOOKUP(DATE(Settings!$C$8,VLOOKUP(G$3,Settings!$B$12:$F$24,2,FALSE),Calendar!G20),'Danske helligdage'!$D:$E,2,FALSE),"")</f>
        <v/>
      </c>
      <c r="J20" s="15" t="str">
        <f>IF(IFERROR(VLOOKUP(DATE(Settings!$C$8,VLOOKUP(G$3,Settings!$B$12:$F$24,2,FALSE),Calendar!G20),'Danske helligdage'!$D:$E,2,FALSE),0)&lt;&gt;0,1,"")</f>
        <v/>
      </c>
      <c r="K20" s="7" t="str">
        <f>IF(G20="","",IF(WEEKDAY(DATE(Settings!$C$8,VLOOKUP(G$3,Settings!$B$12:$F$24,2,FALSE),Calendar!G20))=2,WEEKNUM(DATE(Settings!$C$8,VLOOKUP(G$3,Settings!$B$12:$F$24,2,FALSE),Calendar!G20),21),""))</f>
        <v/>
      </c>
      <c r="L20" s="3">
        <f>IF(L19="","",IF(L19+1&gt;VLOOKUP(L$3,Settings!$B$12:$F$24,4,FALSE),"",L19+1))</f>
        <v>17</v>
      </c>
      <c r="M20" s="4" t="str">
        <f>IF(L20="","",VLOOKUP(WEEKDAY(DATE(Settings!$C$8,VLOOKUP(L$3,Settings!$B$12:$F$24,2,FALSE),Calendar!L20)),Settings!$I$12:$K$19,3,FALSE))</f>
        <v>Fri</v>
      </c>
      <c r="N20" s="4" t="str">
        <f>IFERROR(VLOOKUP(DATE(Settings!$C$8,VLOOKUP(L$3,Settings!$B$12:$F$24,2,FALSE),Calendar!L20),'Danske helligdage'!$D:$E,2,FALSE),"")</f>
        <v/>
      </c>
      <c r="O20" s="15" t="str">
        <f>IF(IFERROR(VLOOKUP(DATE(Settings!$C$8,VLOOKUP(L$3,Settings!$B$12:$F$24,2,FALSE),Calendar!L20),'Danske helligdage'!$D:$E,2,FALSE),0)&lt;&gt;0,1,"")</f>
        <v/>
      </c>
      <c r="P20" s="7" t="str">
        <f>IF(L20="","",IF(WEEKDAY(DATE(Settings!$C$8,VLOOKUP(L$3,Settings!$B$12:$F$24,2,FALSE),Calendar!L20))=2,WEEKNUM(DATE(Settings!$C$8,VLOOKUP(L$3,Settings!$B$12:$F$24,2,FALSE),Calendar!L20),21),""))</f>
        <v/>
      </c>
      <c r="Q20" s="3">
        <f>IF(Q19="","",IF(Q19+1&gt;VLOOKUP(Q$3,Settings!$B$12:$F$24,4,FALSE),"",Q19+1))</f>
        <v>17</v>
      </c>
      <c r="R20" s="4" t="str">
        <f>IF(Q20="","",VLOOKUP(WEEKDAY(DATE(Settings!$C$8,VLOOKUP(Q$3,Settings!$B$12:$F$24,2,FALSE),Calendar!Q20)),Settings!$I$12:$K$19,3,FALSE))</f>
        <v>Mon</v>
      </c>
      <c r="S20" s="4" t="str">
        <f>IFERROR(VLOOKUP(DATE(Settings!$C$8,VLOOKUP(Q$3,Settings!$B$12:$F$24,2,FALSE),Calendar!Q20),'Danske helligdage'!$D:$E,2,FALSE),"")</f>
        <v>2. påskedag</v>
      </c>
      <c r="T20" s="15">
        <f>IF(IFERROR(VLOOKUP(DATE(Settings!$C$8,VLOOKUP(Q$3,Settings!$B$12:$F$24,2,FALSE),Calendar!Q20),'Danske helligdage'!$D:$E,2,FALSE),0)&lt;&gt;0,1,"")</f>
        <v>1</v>
      </c>
      <c r="U20" s="7">
        <f>IF(Q20="","",IF(WEEKDAY(DATE(Settings!$C$8,VLOOKUP(Q$3,Settings!$B$12:$F$24,2,FALSE),Calendar!Q20))=2,WEEKNUM(DATE(Settings!$C$8,VLOOKUP(Q$3,Settings!$B$12:$F$24,2,FALSE),Calendar!Q20),21),""))</f>
        <v>16</v>
      </c>
      <c r="V20" s="3">
        <f>IF(V19="","",IF(V19+1&gt;VLOOKUP(V$3,Settings!$B$12:$F$24,4,FALSE),"",V19+1))</f>
        <v>17</v>
      </c>
      <c r="W20" s="4" t="str">
        <f>IF(V20="","",VLOOKUP(WEEKDAY(DATE(Settings!$C$8,VLOOKUP(V$3,Settings!$B$12:$F$24,2,FALSE),Calendar!V20)),Settings!$I$12:$K$19,3,FALSE))</f>
        <v>Wed</v>
      </c>
      <c r="X20" s="4" t="str">
        <f>IFERROR(VLOOKUP(DATE(Settings!$C$8,VLOOKUP(V$3,Settings!$B$12:$F$24,2,FALSE),Calendar!V20),'Danske helligdage'!$D:$E,2,FALSE),"")</f>
        <v/>
      </c>
      <c r="Y20" s="15" t="str">
        <f>IF(IFERROR(VLOOKUP(DATE(Settings!$C$8,VLOOKUP(V$3,Settings!$B$12:$F$24,2,FALSE),Calendar!V20),'Danske helligdage'!$D:$E,2,FALSE),0)&lt;&gt;0,1,"")</f>
        <v/>
      </c>
      <c r="Z20" s="7" t="str">
        <f>IF(V20="","",IF(WEEKDAY(DATE(Settings!$C$8,VLOOKUP(V$3,Settings!$B$12:$F$24,2,FALSE),Calendar!V20))=2,WEEKNUM(DATE(Settings!$C$8,VLOOKUP(V$3,Settings!$B$12:$F$24,2,FALSE),Calendar!V20),21),""))</f>
        <v/>
      </c>
      <c r="AA20" s="3">
        <f>IF(AA19="","",IF(AA19+1&gt;VLOOKUP(AA$3,Settings!$B$12:$F$24,4,FALSE),"",AA19+1))</f>
        <v>17</v>
      </c>
      <c r="AB20" s="4" t="str">
        <f>IF(AA20="","",VLOOKUP(WEEKDAY(DATE(Settings!$C$8,VLOOKUP(AA$3,Settings!$B$12:$F$24,2,FALSE),Calendar!AA20)),Settings!$I$12:$K$19,3,FALSE))</f>
        <v>Sat</v>
      </c>
      <c r="AC20" s="4" t="str">
        <f>IFERROR(VLOOKUP(DATE(Settings!$C$8,VLOOKUP(AA$3,Settings!$B$12:$F$24,2,FALSE),Calendar!AA20),'Danske helligdage'!$D:$E,2,FALSE),"")</f>
        <v/>
      </c>
      <c r="AD20" s="15" t="str">
        <f>IF(IFERROR(VLOOKUP(DATE(Settings!$C$8,VLOOKUP(AA$3,Settings!$B$12:$F$24,2,FALSE),Calendar!AA20),'Danske helligdage'!$D:$E,2,FALSE),0)&lt;&gt;0,1,"")</f>
        <v/>
      </c>
      <c r="AE20" s="7" t="str">
        <f>IF(AA20="","",IF(WEEKDAY(DATE(Settings!$C$8,VLOOKUP(AA$3,Settings!$B$12:$F$24,2,FALSE),Calendar!AA20))=2,WEEKNUM(DATE(Settings!$C$8,VLOOKUP(AA$3,Settings!$B$12:$F$24,2,FALSE),Calendar!AA20),21),""))</f>
        <v/>
      </c>
    </row>
    <row r="21" spans="2:31" x14ac:dyDescent="0.35">
      <c r="B21" s="3">
        <f>IF(B20="","",IF(B20+1&gt;VLOOKUP(B$3,Settings!$B$12:$F$24,4,FALSE),"",B20+1))</f>
        <v>18</v>
      </c>
      <c r="C21" s="4" t="str">
        <f>IF(B21="","",VLOOKUP(WEEKDAY(DATE(Settings!$C$8,VLOOKUP(B$3,Settings!$B$12:$F$24,2,FALSE),Calendar!B21)),Settings!$I$12:$K$19,3,FALSE))</f>
        <v>Tue</v>
      </c>
      <c r="D21" s="4" t="str">
        <f>IFERROR(VLOOKUP(DATE(Settings!$C$8,VLOOKUP(B$3,Settings!$B$12:$F$24,2,FALSE),Calendar!B21),'Danske helligdage'!$D:$E,2,FALSE),"")</f>
        <v/>
      </c>
      <c r="E21" s="15" t="str">
        <f>IF(IFERROR(VLOOKUP(DATE(Settings!$C$8,VLOOKUP(B$3,Settings!$B$12:$F$24,2,FALSE),Calendar!B21),'Danske helligdage'!$D:$E,2,FALSE),0)&lt;&gt;0,1,"")</f>
        <v/>
      </c>
      <c r="F21" s="7" t="str">
        <f>IF(B21="","",IF(WEEKDAY(DATE(Settings!$C$8,VLOOKUP(B$3,Settings!$B$12:$F$24,2,FALSE),Calendar!B21))=2,WEEKNUM(DATE(Settings!$C$8,VLOOKUP(B$3,Settings!$B$12:$F$24,2,FALSE),Calendar!B21),21),""))</f>
        <v/>
      </c>
      <c r="G21" s="3">
        <f>IF(G20="","",IF(G20+1&gt;VLOOKUP(G$3,Settings!$B$12:$F$24,4,FALSE),"",G20+1))</f>
        <v>18</v>
      </c>
      <c r="H21" s="4" t="str">
        <f>IF(G21="","",VLOOKUP(WEEKDAY(DATE(Settings!$C$8,VLOOKUP(G$3,Settings!$B$12:$F$24,2,FALSE),Calendar!G21)),Settings!$I$12:$K$19,3,FALSE))</f>
        <v>Fri</v>
      </c>
      <c r="I21" s="4" t="str">
        <f>IFERROR(VLOOKUP(DATE(Settings!$C$8,VLOOKUP(G$3,Settings!$B$12:$F$24,2,FALSE),Calendar!G21),'Danske helligdage'!$D:$E,2,FALSE),"")</f>
        <v/>
      </c>
      <c r="J21" s="15" t="str">
        <f>IF(IFERROR(VLOOKUP(DATE(Settings!$C$8,VLOOKUP(G$3,Settings!$B$12:$F$24,2,FALSE),Calendar!G21),'Danske helligdage'!$D:$E,2,FALSE),0)&lt;&gt;0,1,"")</f>
        <v/>
      </c>
      <c r="K21" s="7" t="str">
        <f>IF(G21="","",IF(WEEKDAY(DATE(Settings!$C$8,VLOOKUP(G$3,Settings!$B$12:$F$24,2,FALSE),Calendar!G21))=2,WEEKNUM(DATE(Settings!$C$8,VLOOKUP(G$3,Settings!$B$12:$F$24,2,FALSE),Calendar!G21),21),""))</f>
        <v/>
      </c>
      <c r="L21" s="3">
        <f>IF(L20="","",IF(L20+1&gt;VLOOKUP(L$3,Settings!$B$12:$F$24,4,FALSE),"",L20+1))</f>
        <v>18</v>
      </c>
      <c r="M21" s="4" t="str">
        <f>IF(L21="","",VLOOKUP(WEEKDAY(DATE(Settings!$C$8,VLOOKUP(L$3,Settings!$B$12:$F$24,2,FALSE),Calendar!L21)),Settings!$I$12:$K$19,3,FALSE))</f>
        <v>Sat</v>
      </c>
      <c r="N21" s="4" t="str">
        <f>IFERROR(VLOOKUP(DATE(Settings!$C$8,VLOOKUP(L$3,Settings!$B$12:$F$24,2,FALSE),Calendar!L21),'Danske helligdage'!$D:$E,2,FALSE),"")</f>
        <v/>
      </c>
      <c r="O21" s="15" t="str">
        <f>IF(IFERROR(VLOOKUP(DATE(Settings!$C$8,VLOOKUP(L$3,Settings!$B$12:$F$24,2,FALSE),Calendar!L21),'Danske helligdage'!$D:$E,2,FALSE),0)&lt;&gt;0,1,"")</f>
        <v/>
      </c>
      <c r="P21" s="7" t="str">
        <f>IF(L21="","",IF(WEEKDAY(DATE(Settings!$C$8,VLOOKUP(L$3,Settings!$B$12:$F$24,2,FALSE),Calendar!L21))=2,WEEKNUM(DATE(Settings!$C$8,VLOOKUP(L$3,Settings!$B$12:$F$24,2,FALSE),Calendar!L21),21),""))</f>
        <v/>
      </c>
      <c r="Q21" s="3">
        <f>IF(Q20="","",IF(Q20+1&gt;VLOOKUP(Q$3,Settings!$B$12:$F$24,4,FALSE),"",Q20+1))</f>
        <v>18</v>
      </c>
      <c r="R21" s="4" t="str">
        <f>IF(Q21="","",VLOOKUP(WEEKDAY(DATE(Settings!$C$8,VLOOKUP(Q$3,Settings!$B$12:$F$24,2,FALSE),Calendar!Q21)),Settings!$I$12:$K$19,3,FALSE))</f>
        <v>Tue</v>
      </c>
      <c r="S21" s="4" t="str">
        <f>IFERROR(VLOOKUP(DATE(Settings!$C$8,VLOOKUP(Q$3,Settings!$B$12:$F$24,2,FALSE),Calendar!Q21),'Danske helligdage'!$D:$E,2,FALSE),"")</f>
        <v/>
      </c>
      <c r="T21" s="15" t="str">
        <f>IF(IFERROR(VLOOKUP(DATE(Settings!$C$8,VLOOKUP(Q$3,Settings!$B$12:$F$24,2,FALSE),Calendar!Q21),'Danske helligdage'!$D:$E,2,FALSE),0)&lt;&gt;0,1,"")</f>
        <v/>
      </c>
      <c r="U21" s="7" t="str">
        <f>IF(Q21="","",IF(WEEKDAY(DATE(Settings!$C$8,VLOOKUP(Q$3,Settings!$B$12:$F$24,2,FALSE),Calendar!Q21))=2,WEEKNUM(DATE(Settings!$C$8,VLOOKUP(Q$3,Settings!$B$12:$F$24,2,FALSE),Calendar!Q21),21),""))</f>
        <v/>
      </c>
      <c r="V21" s="3">
        <f>IF(V20="","",IF(V20+1&gt;VLOOKUP(V$3,Settings!$B$12:$F$24,4,FALSE),"",V20+1))</f>
        <v>18</v>
      </c>
      <c r="W21" s="4" t="str">
        <f>IF(V21="","",VLOOKUP(WEEKDAY(DATE(Settings!$C$8,VLOOKUP(V$3,Settings!$B$12:$F$24,2,FALSE),Calendar!V21)),Settings!$I$12:$K$19,3,FALSE))</f>
        <v>Thu</v>
      </c>
      <c r="X21" s="4" t="str">
        <f>IFERROR(VLOOKUP(DATE(Settings!$C$8,VLOOKUP(V$3,Settings!$B$12:$F$24,2,FALSE),Calendar!V21),'Danske helligdage'!$D:$E,2,FALSE),"")</f>
        <v/>
      </c>
      <c r="Y21" s="15" t="str">
        <f>IF(IFERROR(VLOOKUP(DATE(Settings!$C$8,VLOOKUP(V$3,Settings!$B$12:$F$24,2,FALSE),Calendar!V21),'Danske helligdage'!$D:$E,2,FALSE),0)&lt;&gt;0,1,"")</f>
        <v/>
      </c>
      <c r="Z21" s="7" t="str">
        <f>IF(V21="","",IF(WEEKDAY(DATE(Settings!$C$8,VLOOKUP(V$3,Settings!$B$12:$F$24,2,FALSE),Calendar!V21))=2,WEEKNUM(DATE(Settings!$C$8,VLOOKUP(V$3,Settings!$B$12:$F$24,2,FALSE),Calendar!V21),21),""))</f>
        <v/>
      </c>
      <c r="AA21" s="3">
        <f>IF(AA20="","",IF(AA20+1&gt;VLOOKUP(AA$3,Settings!$B$12:$F$24,4,FALSE),"",AA20+1))</f>
        <v>18</v>
      </c>
      <c r="AB21" s="4" t="str">
        <f>IF(AA21="","",VLOOKUP(WEEKDAY(DATE(Settings!$C$8,VLOOKUP(AA$3,Settings!$B$12:$F$24,2,FALSE),Calendar!AA21)),Settings!$I$12:$K$19,3,FALSE))</f>
        <v>Sun</v>
      </c>
      <c r="AC21" s="4" t="str">
        <f>IFERROR(VLOOKUP(DATE(Settings!$C$8,VLOOKUP(AA$3,Settings!$B$12:$F$24,2,FALSE),Calendar!AA21),'Danske helligdage'!$D:$E,2,FALSE),"")</f>
        <v/>
      </c>
      <c r="AD21" s="15" t="str">
        <f>IF(IFERROR(VLOOKUP(DATE(Settings!$C$8,VLOOKUP(AA$3,Settings!$B$12:$F$24,2,FALSE),Calendar!AA21),'Danske helligdage'!$D:$E,2,FALSE),0)&lt;&gt;0,1,"")</f>
        <v/>
      </c>
      <c r="AE21" s="7" t="str">
        <f>IF(AA21="","",IF(WEEKDAY(DATE(Settings!$C$8,VLOOKUP(AA$3,Settings!$B$12:$F$24,2,FALSE),Calendar!AA21))=2,WEEKNUM(DATE(Settings!$C$8,VLOOKUP(AA$3,Settings!$B$12:$F$24,2,FALSE),Calendar!AA21),21),""))</f>
        <v/>
      </c>
    </row>
    <row r="22" spans="2:31" x14ac:dyDescent="0.35">
      <c r="B22" s="3">
        <f>IF(B21="","",IF(B21+1&gt;VLOOKUP(B$3,Settings!$B$12:$F$24,4,FALSE),"",B21+1))</f>
        <v>19</v>
      </c>
      <c r="C22" s="4" t="str">
        <f>IF(B22="","",VLOOKUP(WEEKDAY(DATE(Settings!$C$8,VLOOKUP(B$3,Settings!$B$12:$F$24,2,FALSE),Calendar!B22)),Settings!$I$12:$K$19,3,FALSE))</f>
        <v>Wed</v>
      </c>
      <c r="D22" s="4" t="str">
        <f>IFERROR(VLOOKUP(DATE(Settings!$C$8,VLOOKUP(B$3,Settings!$B$12:$F$24,2,FALSE),Calendar!B22),'Danske helligdage'!$D:$E,2,FALSE),"")</f>
        <v/>
      </c>
      <c r="E22" s="15" t="str">
        <f>IF(IFERROR(VLOOKUP(DATE(Settings!$C$8,VLOOKUP(B$3,Settings!$B$12:$F$24,2,FALSE),Calendar!B22),'Danske helligdage'!$D:$E,2,FALSE),0)&lt;&gt;0,1,"")</f>
        <v/>
      </c>
      <c r="F22" s="7" t="str">
        <f>IF(B22="","",IF(WEEKDAY(DATE(Settings!$C$8,VLOOKUP(B$3,Settings!$B$12:$F$24,2,FALSE),Calendar!B22))=2,WEEKNUM(DATE(Settings!$C$8,VLOOKUP(B$3,Settings!$B$12:$F$24,2,FALSE),Calendar!B22),21),""))</f>
        <v/>
      </c>
      <c r="G22" s="3">
        <f>IF(G21="","",IF(G21+1&gt;VLOOKUP(G$3,Settings!$B$12:$F$24,4,FALSE),"",G21+1))</f>
        <v>19</v>
      </c>
      <c r="H22" s="4" t="str">
        <f>IF(G22="","",VLOOKUP(WEEKDAY(DATE(Settings!$C$8,VLOOKUP(G$3,Settings!$B$12:$F$24,2,FALSE),Calendar!G22)),Settings!$I$12:$K$19,3,FALSE))</f>
        <v>Sat</v>
      </c>
      <c r="I22" s="4" t="str">
        <f>IFERROR(VLOOKUP(DATE(Settings!$C$8,VLOOKUP(G$3,Settings!$B$12:$F$24,2,FALSE),Calendar!G22),'Danske helligdage'!$D:$E,2,FALSE),"")</f>
        <v/>
      </c>
      <c r="J22" s="15" t="str">
        <f>IF(IFERROR(VLOOKUP(DATE(Settings!$C$8,VLOOKUP(G$3,Settings!$B$12:$F$24,2,FALSE),Calendar!G22),'Danske helligdage'!$D:$E,2,FALSE),0)&lt;&gt;0,1,"")</f>
        <v/>
      </c>
      <c r="K22" s="7" t="str">
        <f>IF(G22="","",IF(WEEKDAY(DATE(Settings!$C$8,VLOOKUP(G$3,Settings!$B$12:$F$24,2,FALSE),Calendar!G22))=2,WEEKNUM(DATE(Settings!$C$8,VLOOKUP(G$3,Settings!$B$12:$F$24,2,FALSE),Calendar!G22),21),""))</f>
        <v/>
      </c>
      <c r="L22" s="3">
        <f>IF(L21="","",IF(L21+1&gt;VLOOKUP(L$3,Settings!$B$12:$F$24,4,FALSE),"",L21+1))</f>
        <v>19</v>
      </c>
      <c r="M22" s="4" t="str">
        <f>IF(L22="","",VLOOKUP(WEEKDAY(DATE(Settings!$C$8,VLOOKUP(L$3,Settings!$B$12:$F$24,2,FALSE),Calendar!L22)),Settings!$I$12:$K$19,3,FALSE))</f>
        <v>Sun</v>
      </c>
      <c r="N22" s="4" t="str">
        <f>IFERROR(VLOOKUP(DATE(Settings!$C$8,VLOOKUP(L$3,Settings!$B$12:$F$24,2,FALSE),Calendar!L22),'Danske helligdage'!$D:$E,2,FALSE),"")</f>
        <v/>
      </c>
      <c r="O22" s="15" t="str">
        <f>IF(IFERROR(VLOOKUP(DATE(Settings!$C$8,VLOOKUP(L$3,Settings!$B$12:$F$24,2,FALSE),Calendar!L22),'Danske helligdage'!$D:$E,2,FALSE),0)&lt;&gt;0,1,"")</f>
        <v/>
      </c>
      <c r="P22" s="7" t="str">
        <f>IF(L22="","",IF(WEEKDAY(DATE(Settings!$C$8,VLOOKUP(L$3,Settings!$B$12:$F$24,2,FALSE),Calendar!L22))=2,WEEKNUM(DATE(Settings!$C$8,VLOOKUP(L$3,Settings!$B$12:$F$24,2,FALSE),Calendar!L22),21),""))</f>
        <v/>
      </c>
      <c r="Q22" s="3">
        <f>IF(Q21="","",IF(Q21+1&gt;VLOOKUP(Q$3,Settings!$B$12:$F$24,4,FALSE),"",Q21+1))</f>
        <v>19</v>
      </c>
      <c r="R22" s="4" t="str">
        <f>IF(Q22="","",VLOOKUP(WEEKDAY(DATE(Settings!$C$8,VLOOKUP(Q$3,Settings!$B$12:$F$24,2,FALSE),Calendar!Q22)),Settings!$I$12:$K$19,3,FALSE))</f>
        <v>Wed</v>
      </c>
      <c r="S22" s="4" t="str">
        <f>IFERROR(VLOOKUP(DATE(Settings!$C$8,VLOOKUP(Q$3,Settings!$B$12:$F$24,2,FALSE),Calendar!Q22),'Danske helligdage'!$D:$E,2,FALSE),"")</f>
        <v/>
      </c>
      <c r="T22" s="15" t="str">
        <f>IF(IFERROR(VLOOKUP(DATE(Settings!$C$8,VLOOKUP(Q$3,Settings!$B$12:$F$24,2,FALSE),Calendar!Q22),'Danske helligdage'!$D:$E,2,FALSE),0)&lt;&gt;0,1,"")</f>
        <v/>
      </c>
      <c r="U22" s="7" t="str">
        <f>IF(Q22="","",IF(WEEKDAY(DATE(Settings!$C$8,VLOOKUP(Q$3,Settings!$B$12:$F$24,2,FALSE),Calendar!Q22))=2,WEEKNUM(DATE(Settings!$C$8,VLOOKUP(Q$3,Settings!$B$12:$F$24,2,FALSE),Calendar!Q22),21),""))</f>
        <v/>
      </c>
      <c r="V22" s="3">
        <f>IF(V21="","",IF(V21+1&gt;VLOOKUP(V$3,Settings!$B$12:$F$24,4,FALSE),"",V21+1))</f>
        <v>19</v>
      </c>
      <c r="W22" s="4" t="str">
        <f>IF(V22="","",VLOOKUP(WEEKDAY(DATE(Settings!$C$8,VLOOKUP(V$3,Settings!$B$12:$F$24,2,FALSE),Calendar!V22)),Settings!$I$12:$K$19,3,FALSE))</f>
        <v>Fri</v>
      </c>
      <c r="X22" s="4" t="str">
        <f>IFERROR(VLOOKUP(DATE(Settings!$C$8,VLOOKUP(V$3,Settings!$B$12:$F$24,2,FALSE),Calendar!V22),'Danske helligdage'!$D:$E,2,FALSE),"")</f>
        <v/>
      </c>
      <c r="Y22" s="15" t="str">
        <f>IF(IFERROR(VLOOKUP(DATE(Settings!$C$8,VLOOKUP(V$3,Settings!$B$12:$F$24,2,FALSE),Calendar!V22),'Danske helligdage'!$D:$E,2,FALSE),0)&lt;&gt;0,1,"")</f>
        <v/>
      </c>
      <c r="Z22" s="7" t="str">
        <f>IF(V22="","",IF(WEEKDAY(DATE(Settings!$C$8,VLOOKUP(V$3,Settings!$B$12:$F$24,2,FALSE),Calendar!V22))=2,WEEKNUM(DATE(Settings!$C$8,VLOOKUP(V$3,Settings!$B$12:$F$24,2,FALSE),Calendar!V22),21),""))</f>
        <v/>
      </c>
      <c r="AA22" s="3">
        <f>IF(AA21="","",IF(AA21+1&gt;VLOOKUP(AA$3,Settings!$B$12:$F$24,4,FALSE),"",AA21+1))</f>
        <v>19</v>
      </c>
      <c r="AB22" s="4" t="str">
        <f>IF(AA22="","",VLOOKUP(WEEKDAY(DATE(Settings!$C$8,VLOOKUP(AA$3,Settings!$B$12:$F$24,2,FALSE),Calendar!AA22)),Settings!$I$12:$K$19,3,FALSE))</f>
        <v>Mon</v>
      </c>
      <c r="AC22" s="4" t="str">
        <f>IFERROR(VLOOKUP(DATE(Settings!$C$8,VLOOKUP(AA$3,Settings!$B$12:$F$24,2,FALSE),Calendar!AA22),'Danske helligdage'!$D:$E,2,FALSE),"")</f>
        <v/>
      </c>
      <c r="AD22" s="15" t="str">
        <f>IF(IFERROR(VLOOKUP(DATE(Settings!$C$8,VLOOKUP(AA$3,Settings!$B$12:$F$24,2,FALSE),Calendar!AA22),'Danske helligdage'!$D:$E,2,FALSE),0)&lt;&gt;0,1,"")</f>
        <v/>
      </c>
      <c r="AE22" s="7">
        <f>IF(AA22="","",IF(WEEKDAY(DATE(Settings!$C$8,VLOOKUP(AA$3,Settings!$B$12:$F$24,2,FALSE),Calendar!AA22))=2,WEEKNUM(DATE(Settings!$C$8,VLOOKUP(AA$3,Settings!$B$12:$F$24,2,FALSE),Calendar!AA22),21),""))</f>
        <v>25</v>
      </c>
    </row>
    <row r="23" spans="2:31" x14ac:dyDescent="0.35">
      <c r="B23" s="3">
        <f>IF(B22="","",IF(B22+1&gt;VLOOKUP(B$3,Settings!$B$12:$F$24,4,FALSE),"",B22+1))</f>
        <v>20</v>
      </c>
      <c r="C23" s="4" t="str">
        <f>IF(B23="","",VLOOKUP(WEEKDAY(DATE(Settings!$C$8,VLOOKUP(B$3,Settings!$B$12:$F$24,2,FALSE),Calendar!B23)),Settings!$I$12:$K$19,3,FALSE))</f>
        <v>Thu</v>
      </c>
      <c r="D23" s="4" t="str">
        <f>IFERROR(VLOOKUP(DATE(Settings!$C$8,VLOOKUP(B$3,Settings!$B$12:$F$24,2,FALSE),Calendar!B23),'Danske helligdage'!$D:$E,2,FALSE),"")</f>
        <v/>
      </c>
      <c r="E23" s="15" t="str">
        <f>IF(IFERROR(VLOOKUP(DATE(Settings!$C$8,VLOOKUP(B$3,Settings!$B$12:$F$24,2,FALSE),Calendar!B23),'Danske helligdage'!$D:$E,2,FALSE),0)&lt;&gt;0,1,"")</f>
        <v/>
      </c>
      <c r="F23" s="7" t="str">
        <f>IF(B23="","",IF(WEEKDAY(DATE(Settings!$C$8,VLOOKUP(B$3,Settings!$B$12:$F$24,2,FALSE),Calendar!B23))=2,WEEKNUM(DATE(Settings!$C$8,VLOOKUP(B$3,Settings!$B$12:$F$24,2,FALSE),Calendar!B23),21),""))</f>
        <v/>
      </c>
      <c r="G23" s="3">
        <f>IF(G22="","",IF(G22+1&gt;VLOOKUP(G$3,Settings!$B$12:$F$24,4,FALSE),"",G22+1))</f>
        <v>20</v>
      </c>
      <c r="H23" s="4" t="str">
        <f>IF(G23="","",VLOOKUP(WEEKDAY(DATE(Settings!$C$8,VLOOKUP(G$3,Settings!$B$12:$F$24,2,FALSE),Calendar!G23)),Settings!$I$12:$K$19,3,FALSE))</f>
        <v>Sun</v>
      </c>
      <c r="I23" s="4" t="str">
        <f>IFERROR(VLOOKUP(DATE(Settings!$C$8,VLOOKUP(G$3,Settings!$B$12:$F$24,2,FALSE),Calendar!G23),'Danske helligdage'!$D:$E,2,FALSE),"")</f>
        <v/>
      </c>
      <c r="J23" s="15" t="str">
        <f>IF(IFERROR(VLOOKUP(DATE(Settings!$C$8,VLOOKUP(G$3,Settings!$B$12:$F$24,2,FALSE),Calendar!G23),'Danske helligdage'!$D:$E,2,FALSE),0)&lt;&gt;0,1,"")</f>
        <v/>
      </c>
      <c r="K23" s="7" t="str">
        <f>IF(G23="","",IF(WEEKDAY(DATE(Settings!$C$8,VLOOKUP(G$3,Settings!$B$12:$F$24,2,FALSE),Calendar!G23))=2,WEEKNUM(DATE(Settings!$C$8,VLOOKUP(G$3,Settings!$B$12:$F$24,2,FALSE),Calendar!G23),21),""))</f>
        <v/>
      </c>
      <c r="L23" s="3">
        <f>IF(L22="","",IF(L22+1&gt;VLOOKUP(L$3,Settings!$B$12:$F$24,4,FALSE),"",L22+1))</f>
        <v>20</v>
      </c>
      <c r="M23" s="4" t="str">
        <f>IF(L23="","",VLOOKUP(WEEKDAY(DATE(Settings!$C$8,VLOOKUP(L$3,Settings!$B$12:$F$24,2,FALSE),Calendar!L23)),Settings!$I$12:$K$19,3,FALSE))</f>
        <v>Mon</v>
      </c>
      <c r="N23" s="4" t="str">
        <f>IFERROR(VLOOKUP(DATE(Settings!$C$8,VLOOKUP(L$3,Settings!$B$12:$F$24,2,FALSE),Calendar!L23),'Danske helligdage'!$D:$E,2,FALSE),"")</f>
        <v/>
      </c>
      <c r="O23" s="15" t="str">
        <f>IF(IFERROR(VLOOKUP(DATE(Settings!$C$8,VLOOKUP(L$3,Settings!$B$12:$F$24,2,FALSE),Calendar!L23),'Danske helligdage'!$D:$E,2,FALSE),0)&lt;&gt;0,1,"")</f>
        <v/>
      </c>
      <c r="P23" s="7">
        <f>IF(L23="","",IF(WEEKDAY(DATE(Settings!$C$8,VLOOKUP(L$3,Settings!$B$12:$F$24,2,FALSE),Calendar!L23))=2,WEEKNUM(DATE(Settings!$C$8,VLOOKUP(L$3,Settings!$B$12:$F$24,2,FALSE),Calendar!L23),21),""))</f>
        <v>12</v>
      </c>
      <c r="Q23" s="3">
        <f>IF(Q22="","",IF(Q22+1&gt;VLOOKUP(Q$3,Settings!$B$12:$F$24,4,FALSE),"",Q22+1))</f>
        <v>20</v>
      </c>
      <c r="R23" s="4" t="str">
        <f>IF(Q23="","",VLOOKUP(WEEKDAY(DATE(Settings!$C$8,VLOOKUP(Q$3,Settings!$B$12:$F$24,2,FALSE),Calendar!Q23)),Settings!$I$12:$K$19,3,FALSE))</f>
        <v>Thu</v>
      </c>
      <c r="S23" s="4" t="str">
        <f>IFERROR(VLOOKUP(DATE(Settings!$C$8,VLOOKUP(Q$3,Settings!$B$12:$F$24,2,FALSE),Calendar!Q23),'Danske helligdage'!$D:$E,2,FALSE),"")</f>
        <v/>
      </c>
      <c r="T23" s="15" t="str">
        <f>IF(IFERROR(VLOOKUP(DATE(Settings!$C$8,VLOOKUP(Q$3,Settings!$B$12:$F$24,2,FALSE),Calendar!Q23),'Danske helligdage'!$D:$E,2,FALSE),0)&lt;&gt;0,1,"")</f>
        <v/>
      </c>
      <c r="U23" s="7" t="str">
        <f>IF(Q23="","",IF(WEEKDAY(DATE(Settings!$C$8,VLOOKUP(Q$3,Settings!$B$12:$F$24,2,FALSE),Calendar!Q23))=2,WEEKNUM(DATE(Settings!$C$8,VLOOKUP(Q$3,Settings!$B$12:$F$24,2,FALSE),Calendar!Q23),21),""))</f>
        <v/>
      </c>
      <c r="V23" s="3">
        <f>IF(V22="","",IF(V22+1&gt;VLOOKUP(V$3,Settings!$B$12:$F$24,4,FALSE),"",V22+1))</f>
        <v>20</v>
      </c>
      <c r="W23" s="4" t="str">
        <f>IF(V23="","",VLOOKUP(WEEKDAY(DATE(Settings!$C$8,VLOOKUP(V$3,Settings!$B$12:$F$24,2,FALSE),Calendar!V23)),Settings!$I$12:$K$19,3,FALSE))</f>
        <v>Sat</v>
      </c>
      <c r="X23" s="4" t="str">
        <f>IFERROR(VLOOKUP(DATE(Settings!$C$8,VLOOKUP(V$3,Settings!$B$12:$F$24,2,FALSE),Calendar!V23),'Danske helligdage'!$D:$E,2,FALSE),"")</f>
        <v/>
      </c>
      <c r="Y23" s="15" t="str">
        <f>IF(IFERROR(VLOOKUP(DATE(Settings!$C$8,VLOOKUP(V$3,Settings!$B$12:$F$24,2,FALSE),Calendar!V23),'Danske helligdage'!$D:$E,2,FALSE),0)&lt;&gt;0,1,"")</f>
        <v/>
      </c>
      <c r="Z23" s="7" t="str">
        <f>IF(V23="","",IF(WEEKDAY(DATE(Settings!$C$8,VLOOKUP(V$3,Settings!$B$12:$F$24,2,FALSE),Calendar!V23))=2,WEEKNUM(DATE(Settings!$C$8,VLOOKUP(V$3,Settings!$B$12:$F$24,2,FALSE),Calendar!V23),21),""))</f>
        <v/>
      </c>
      <c r="AA23" s="3">
        <f>IF(AA22="","",IF(AA22+1&gt;VLOOKUP(AA$3,Settings!$B$12:$F$24,4,FALSE),"",AA22+1))</f>
        <v>20</v>
      </c>
      <c r="AB23" s="4" t="str">
        <f>IF(AA23="","",VLOOKUP(WEEKDAY(DATE(Settings!$C$8,VLOOKUP(AA$3,Settings!$B$12:$F$24,2,FALSE),Calendar!AA23)),Settings!$I$12:$K$19,3,FALSE))</f>
        <v>Tue</v>
      </c>
      <c r="AC23" s="4" t="str">
        <f>IFERROR(VLOOKUP(DATE(Settings!$C$8,VLOOKUP(AA$3,Settings!$B$12:$F$24,2,FALSE),Calendar!AA23),'Danske helligdage'!$D:$E,2,FALSE),"")</f>
        <v/>
      </c>
      <c r="AD23" s="15" t="str">
        <f>IF(IFERROR(VLOOKUP(DATE(Settings!$C$8,VLOOKUP(AA$3,Settings!$B$12:$F$24,2,FALSE),Calendar!AA23),'Danske helligdage'!$D:$E,2,FALSE),0)&lt;&gt;0,1,"")</f>
        <v/>
      </c>
      <c r="AE23" s="7" t="str">
        <f>IF(AA23="","",IF(WEEKDAY(DATE(Settings!$C$8,VLOOKUP(AA$3,Settings!$B$12:$F$24,2,FALSE),Calendar!AA23))=2,WEEKNUM(DATE(Settings!$C$8,VLOOKUP(AA$3,Settings!$B$12:$F$24,2,FALSE),Calendar!AA23),21),""))</f>
        <v/>
      </c>
    </row>
    <row r="24" spans="2:31" x14ac:dyDescent="0.35">
      <c r="B24" s="3">
        <f>IF(B23="","",IF(B23+1&gt;VLOOKUP(B$3,Settings!$B$12:$F$24,4,FALSE),"",B23+1))</f>
        <v>21</v>
      </c>
      <c r="C24" s="4" t="str">
        <f>IF(B24="","",VLOOKUP(WEEKDAY(DATE(Settings!$C$8,VLOOKUP(B$3,Settings!$B$12:$F$24,2,FALSE),Calendar!B24)),Settings!$I$12:$K$19,3,FALSE))</f>
        <v>Fri</v>
      </c>
      <c r="D24" s="4" t="str">
        <f>IFERROR(VLOOKUP(DATE(Settings!$C$8,VLOOKUP(B$3,Settings!$B$12:$F$24,2,FALSE),Calendar!B24),'Danske helligdage'!$D:$E,2,FALSE),"")</f>
        <v/>
      </c>
      <c r="E24" s="15" t="str">
        <f>IF(IFERROR(VLOOKUP(DATE(Settings!$C$8,VLOOKUP(B$3,Settings!$B$12:$F$24,2,FALSE),Calendar!B24),'Danske helligdage'!$D:$E,2,FALSE),0)&lt;&gt;0,1,"")</f>
        <v/>
      </c>
      <c r="F24" s="7" t="str">
        <f>IF(B24="","",IF(WEEKDAY(DATE(Settings!$C$8,VLOOKUP(B$3,Settings!$B$12:$F$24,2,FALSE),Calendar!B24))=2,WEEKNUM(DATE(Settings!$C$8,VLOOKUP(B$3,Settings!$B$12:$F$24,2,FALSE),Calendar!B24),21),""))</f>
        <v/>
      </c>
      <c r="G24" s="3">
        <f>IF(G23="","",IF(G23+1&gt;VLOOKUP(G$3,Settings!$B$12:$F$24,4,FALSE),"",G23+1))</f>
        <v>21</v>
      </c>
      <c r="H24" s="4" t="str">
        <f>IF(G24="","",VLOOKUP(WEEKDAY(DATE(Settings!$C$8,VLOOKUP(G$3,Settings!$B$12:$F$24,2,FALSE),Calendar!G24)),Settings!$I$12:$K$19,3,FALSE))</f>
        <v>Mon</v>
      </c>
      <c r="I24" s="4" t="str">
        <f>IFERROR(VLOOKUP(DATE(Settings!$C$8,VLOOKUP(G$3,Settings!$B$12:$F$24,2,FALSE),Calendar!G24),'Danske helligdage'!$D:$E,2,FALSE),"")</f>
        <v/>
      </c>
      <c r="J24" s="15" t="str">
        <f>IF(IFERROR(VLOOKUP(DATE(Settings!$C$8,VLOOKUP(G$3,Settings!$B$12:$F$24,2,FALSE),Calendar!G24),'Danske helligdage'!$D:$E,2,FALSE),0)&lt;&gt;0,1,"")</f>
        <v/>
      </c>
      <c r="K24" s="7">
        <f>IF(G24="","",IF(WEEKDAY(DATE(Settings!$C$8,VLOOKUP(G$3,Settings!$B$12:$F$24,2,FALSE),Calendar!G24))=2,WEEKNUM(DATE(Settings!$C$8,VLOOKUP(G$3,Settings!$B$12:$F$24,2,FALSE),Calendar!G24),21),""))</f>
        <v>8</v>
      </c>
      <c r="L24" s="3">
        <f>IF(L23="","",IF(L23+1&gt;VLOOKUP(L$3,Settings!$B$12:$F$24,4,FALSE),"",L23+1))</f>
        <v>21</v>
      </c>
      <c r="M24" s="4" t="str">
        <f>IF(L24="","",VLOOKUP(WEEKDAY(DATE(Settings!$C$8,VLOOKUP(L$3,Settings!$B$12:$F$24,2,FALSE),Calendar!L24)),Settings!$I$12:$K$19,3,FALSE))</f>
        <v>Tue</v>
      </c>
      <c r="N24" s="4" t="str">
        <f>IFERROR(VLOOKUP(DATE(Settings!$C$8,VLOOKUP(L$3,Settings!$B$12:$F$24,2,FALSE),Calendar!L24),'Danske helligdage'!$D:$E,2,FALSE),"")</f>
        <v/>
      </c>
      <c r="O24" s="15" t="str">
        <f>IF(IFERROR(VLOOKUP(DATE(Settings!$C$8,VLOOKUP(L$3,Settings!$B$12:$F$24,2,FALSE),Calendar!L24),'Danske helligdage'!$D:$E,2,FALSE),0)&lt;&gt;0,1,"")</f>
        <v/>
      </c>
      <c r="P24" s="7" t="str">
        <f>IF(L24="","",IF(WEEKDAY(DATE(Settings!$C$8,VLOOKUP(L$3,Settings!$B$12:$F$24,2,FALSE),Calendar!L24))=2,WEEKNUM(DATE(Settings!$C$8,VLOOKUP(L$3,Settings!$B$12:$F$24,2,FALSE),Calendar!L24),21),""))</f>
        <v/>
      </c>
      <c r="Q24" s="3">
        <f>IF(Q23="","",IF(Q23+1&gt;VLOOKUP(Q$3,Settings!$B$12:$F$24,4,FALSE),"",Q23+1))</f>
        <v>21</v>
      </c>
      <c r="R24" s="4" t="str">
        <f>IF(Q24="","",VLOOKUP(WEEKDAY(DATE(Settings!$C$8,VLOOKUP(Q$3,Settings!$B$12:$F$24,2,FALSE),Calendar!Q24)),Settings!$I$12:$K$19,3,FALSE))</f>
        <v>Fri</v>
      </c>
      <c r="S24" s="4" t="str">
        <f>IFERROR(VLOOKUP(DATE(Settings!$C$8,VLOOKUP(Q$3,Settings!$B$12:$F$24,2,FALSE),Calendar!Q24),'Danske helligdage'!$D:$E,2,FALSE),"")</f>
        <v/>
      </c>
      <c r="T24" s="15" t="str">
        <f>IF(IFERROR(VLOOKUP(DATE(Settings!$C$8,VLOOKUP(Q$3,Settings!$B$12:$F$24,2,FALSE),Calendar!Q24),'Danske helligdage'!$D:$E,2,FALSE),0)&lt;&gt;0,1,"")</f>
        <v/>
      </c>
      <c r="U24" s="7" t="str">
        <f>IF(Q24="","",IF(WEEKDAY(DATE(Settings!$C$8,VLOOKUP(Q$3,Settings!$B$12:$F$24,2,FALSE),Calendar!Q24))=2,WEEKNUM(DATE(Settings!$C$8,VLOOKUP(Q$3,Settings!$B$12:$F$24,2,FALSE),Calendar!Q24),21),""))</f>
        <v/>
      </c>
      <c r="V24" s="3">
        <f>IF(V23="","",IF(V23+1&gt;VLOOKUP(V$3,Settings!$B$12:$F$24,4,FALSE),"",V23+1))</f>
        <v>21</v>
      </c>
      <c r="W24" s="4" t="str">
        <f>IF(V24="","",VLOOKUP(WEEKDAY(DATE(Settings!$C$8,VLOOKUP(V$3,Settings!$B$12:$F$24,2,FALSE),Calendar!V24)),Settings!$I$12:$K$19,3,FALSE))</f>
        <v>Sun</v>
      </c>
      <c r="X24" s="4" t="str">
        <f>IFERROR(VLOOKUP(DATE(Settings!$C$8,VLOOKUP(V$3,Settings!$B$12:$F$24,2,FALSE),Calendar!V24),'Danske helligdage'!$D:$E,2,FALSE),"")</f>
        <v/>
      </c>
      <c r="Y24" s="15" t="str">
        <f>IF(IFERROR(VLOOKUP(DATE(Settings!$C$8,VLOOKUP(V$3,Settings!$B$12:$F$24,2,FALSE),Calendar!V24),'Danske helligdage'!$D:$E,2,FALSE),0)&lt;&gt;0,1,"")</f>
        <v/>
      </c>
      <c r="Z24" s="7" t="str">
        <f>IF(V24="","",IF(WEEKDAY(DATE(Settings!$C$8,VLOOKUP(V$3,Settings!$B$12:$F$24,2,FALSE),Calendar!V24))=2,WEEKNUM(DATE(Settings!$C$8,VLOOKUP(V$3,Settings!$B$12:$F$24,2,FALSE),Calendar!V24),21),""))</f>
        <v/>
      </c>
      <c r="AA24" s="3">
        <f>IF(AA23="","",IF(AA23+1&gt;VLOOKUP(AA$3,Settings!$B$12:$F$24,4,FALSE),"",AA23+1))</f>
        <v>21</v>
      </c>
      <c r="AB24" s="4" t="str">
        <f>IF(AA24="","",VLOOKUP(WEEKDAY(DATE(Settings!$C$8,VLOOKUP(AA$3,Settings!$B$12:$F$24,2,FALSE),Calendar!AA24)),Settings!$I$12:$K$19,3,FALSE))</f>
        <v>Wed</v>
      </c>
      <c r="AC24" s="4" t="str">
        <f>IFERROR(VLOOKUP(DATE(Settings!$C$8,VLOOKUP(AA$3,Settings!$B$12:$F$24,2,FALSE),Calendar!AA24),'Danske helligdage'!$D:$E,2,FALSE),"")</f>
        <v/>
      </c>
      <c r="AD24" s="15" t="str">
        <f>IF(IFERROR(VLOOKUP(DATE(Settings!$C$8,VLOOKUP(AA$3,Settings!$B$12:$F$24,2,FALSE),Calendar!AA24),'Danske helligdage'!$D:$E,2,FALSE),0)&lt;&gt;0,1,"")</f>
        <v/>
      </c>
      <c r="AE24" s="7" t="str">
        <f>IF(AA24="","",IF(WEEKDAY(DATE(Settings!$C$8,VLOOKUP(AA$3,Settings!$B$12:$F$24,2,FALSE),Calendar!AA24))=2,WEEKNUM(DATE(Settings!$C$8,VLOOKUP(AA$3,Settings!$B$12:$F$24,2,FALSE),Calendar!AA24),21),""))</f>
        <v/>
      </c>
    </row>
    <row r="25" spans="2:31" x14ac:dyDescent="0.35">
      <c r="B25" s="3">
        <f>IF(B24="","",IF(B24+1&gt;VLOOKUP(B$3,Settings!$B$12:$F$24,4,FALSE),"",B24+1))</f>
        <v>22</v>
      </c>
      <c r="C25" s="4" t="str">
        <f>IF(B25="","",VLOOKUP(WEEKDAY(DATE(Settings!$C$8,VLOOKUP(B$3,Settings!$B$12:$F$24,2,FALSE),Calendar!B25)),Settings!$I$12:$K$19,3,FALSE))</f>
        <v>Sat</v>
      </c>
      <c r="D25" s="4" t="str">
        <f>IFERROR(VLOOKUP(DATE(Settings!$C$8,VLOOKUP(B$3,Settings!$B$12:$F$24,2,FALSE),Calendar!B25),'Danske helligdage'!$D:$E,2,FALSE),"")</f>
        <v/>
      </c>
      <c r="E25" s="15" t="str">
        <f>IF(IFERROR(VLOOKUP(DATE(Settings!$C$8,VLOOKUP(B$3,Settings!$B$12:$F$24,2,FALSE),Calendar!B25),'Danske helligdage'!$D:$E,2,FALSE),0)&lt;&gt;0,1,"")</f>
        <v/>
      </c>
      <c r="F25" s="7" t="str">
        <f>IF(B25="","",IF(WEEKDAY(DATE(Settings!$C$8,VLOOKUP(B$3,Settings!$B$12:$F$24,2,FALSE),Calendar!B25))=2,WEEKNUM(DATE(Settings!$C$8,VLOOKUP(B$3,Settings!$B$12:$F$24,2,FALSE),Calendar!B25),21),""))</f>
        <v/>
      </c>
      <c r="G25" s="3">
        <f>IF(G24="","",IF(G24+1&gt;VLOOKUP(G$3,Settings!$B$12:$F$24,4,FALSE),"",G24+1))</f>
        <v>22</v>
      </c>
      <c r="H25" s="4" t="str">
        <f>IF(G25="","",VLOOKUP(WEEKDAY(DATE(Settings!$C$8,VLOOKUP(G$3,Settings!$B$12:$F$24,2,FALSE),Calendar!G25)),Settings!$I$12:$K$19,3,FALSE))</f>
        <v>Tue</v>
      </c>
      <c r="I25" s="4" t="str">
        <f>IFERROR(VLOOKUP(DATE(Settings!$C$8,VLOOKUP(G$3,Settings!$B$12:$F$24,2,FALSE),Calendar!G25),'Danske helligdage'!$D:$E,2,FALSE),"")</f>
        <v/>
      </c>
      <c r="J25" s="15" t="str">
        <f>IF(IFERROR(VLOOKUP(DATE(Settings!$C$8,VLOOKUP(G$3,Settings!$B$12:$F$24,2,FALSE),Calendar!G25),'Danske helligdage'!$D:$E,2,FALSE),0)&lt;&gt;0,1,"")</f>
        <v/>
      </c>
      <c r="K25" s="7" t="str">
        <f>IF(G25="","",IF(WEEKDAY(DATE(Settings!$C$8,VLOOKUP(G$3,Settings!$B$12:$F$24,2,FALSE),Calendar!G25))=2,WEEKNUM(DATE(Settings!$C$8,VLOOKUP(G$3,Settings!$B$12:$F$24,2,FALSE),Calendar!G25),21),""))</f>
        <v/>
      </c>
      <c r="L25" s="3">
        <f>IF(L24="","",IF(L24+1&gt;VLOOKUP(L$3,Settings!$B$12:$F$24,4,FALSE),"",L24+1))</f>
        <v>22</v>
      </c>
      <c r="M25" s="4" t="str">
        <f>IF(L25="","",VLOOKUP(WEEKDAY(DATE(Settings!$C$8,VLOOKUP(L$3,Settings!$B$12:$F$24,2,FALSE),Calendar!L25)),Settings!$I$12:$K$19,3,FALSE))</f>
        <v>Wed</v>
      </c>
      <c r="N25" s="4" t="str">
        <f>IFERROR(VLOOKUP(DATE(Settings!$C$8,VLOOKUP(L$3,Settings!$B$12:$F$24,2,FALSE),Calendar!L25),'Danske helligdage'!$D:$E,2,FALSE),"")</f>
        <v/>
      </c>
      <c r="O25" s="15" t="str">
        <f>IF(IFERROR(VLOOKUP(DATE(Settings!$C$8,VLOOKUP(L$3,Settings!$B$12:$F$24,2,FALSE),Calendar!L25),'Danske helligdage'!$D:$E,2,FALSE),0)&lt;&gt;0,1,"")</f>
        <v/>
      </c>
      <c r="P25" s="7" t="str">
        <f>IF(L25="","",IF(WEEKDAY(DATE(Settings!$C$8,VLOOKUP(L$3,Settings!$B$12:$F$24,2,FALSE),Calendar!L25))=2,WEEKNUM(DATE(Settings!$C$8,VLOOKUP(L$3,Settings!$B$12:$F$24,2,FALSE),Calendar!L25),21),""))</f>
        <v/>
      </c>
      <c r="Q25" s="3">
        <f>IF(Q24="","",IF(Q24+1&gt;VLOOKUP(Q$3,Settings!$B$12:$F$24,4,FALSE),"",Q24+1))</f>
        <v>22</v>
      </c>
      <c r="R25" s="4" t="str">
        <f>IF(Q25="","",VLOOKUP(WEEKDAY(DATE(Settings!$C$8,VLOOKUP(Q$3,Settings!$B$12:$F$24,2,FALSE),Calendar!Q25)),Settings!$I$12:$K$19,3,FALSE))</f>
        <v>Sat</v>
      </c>
      <c r="S25" s="4" t="str">
        <f>IFERROR(VLOOKUP(DATE(Settings!$C$8,VLOOKUP(Q$3,Settings!$B$12:$F$24,2,FALSE),Calendar!Q25),'Danske helligdage'!$D:$E,2,FALSE),"")</f>
        <v/>
      </c>
      <c r="T25" s="15" t="str">
        <f>IF(IFERROR(VLOOKUP(DATE(Settings!$C$8,VLOOKUP(Q$3,Settings!$B$12:$F$24,2,FALSE),Calendar!Q25),'Danske helligdage'!$D:$E,2,FALSE),0)&lt;&gt;0,1,"")</f>
        <v/>
      </c>
      <c r="U25" s="7" t="str">
        <f>IF(Q25="","",IF(WEEKDAY(DATE(Settings!$C$8,VLOOKUP(Q$3,Settings!$B$12:$F$24,2,FALSE),Calendar!Q25))=2,WEEKNUM(DATE(Settings!$C$8,VLOOKUP(Q$3,Settings!$B$12:$F$24,2,FALSE),Calendar!Q25),21),""))</f>
        <v/>
      </c>
      <c r="V25" s="3">
        <f>IF(V24="","",IF(V24+1&gt;VLOOKUP(V$3,Settings!$B$12:$F$24,4,FALSE),"",V24+1))</f>
        <v>22</v>
      </c>
      <c r="W25" s="4" t="str">
        <f>IF(V25="","",VLOOKUP(WEEKDAY(DATE(Settings!$C$8,VLOOKUP(V$3,Settings!$B$12:$F$24,2,FALSE),Calendar!V25)),Settings!$I$12:$K$19,3,FALSE))</f>
        <v>Mon</v>
      </c>
      <c r="X25" s="4" t="str">
        <f>IFERROR(VLOOKUP(DATE(Settings!$C$8,VLOOKUP(V$3,Settings!$B$12:$F$24,2,FALSE),Calendar!V25),'Danske helligdage'!$D:$E,2,FALSE),"")</f>
        <v/>
      </c>
      <c r="Y25" s="15" t="str">
        <f>IF(IFERROR(VLOOKUP(DATE(Settings!$C$8,VLOOKUP(V$3,Settings!$B$12:$F$24,2,FALSE),Calendar!V25),'Danske helligdage'!$D:$E,2,FALSE),0)&lt;&gt;0,1,"")</f>
        <v/>
      </c>
      <c r="Z25" s="7">
        <f>IF(V25="","",IF(WEEKDAY(DATE(Settings!$C$8,VLOOKUP(V$3,Settings!$B$12:$F$24,2,FALSE),Calendar!V25))=2,WEEKNUM(DATE(Settings!$C$8,VLOOKUP(V$3,Settings!$B$12:$F$24,2,FALSE),Calendar!V25),21),""))</f>
        <v>21</v>
      </c>
      <c r="AA25" s="3">
        <f>IF(AA24="","",IF(AA24+1&gt;VLOOKUP(AA$3,Settings!$B$12:$F$24,4,FALSE),"",AA24+1))</f>
        <v>22</v>
      </c>
      <c r="AB25" s="4" t="str">
        <f>IF(AA25="","",VLOOKUP(WEEKDAY(DATE(Settings!$C$8,VLOOKUP(AA$3,Settings!$B$12:$F$24,2,FALSE),Calendar!AA25)),Settings!$I$12:$K$19,3,FALSE))</f>
        <v>Thu</v>
      </c>
      <c r="AC25" s="4" t="str">
        <f>IFERROR(VLOOKUP(DATE(Settings!$C$8,VLOOKUP(AA$3,Settings!$B$12:$F$24,2,FALSE),Calendar!AA25),'Danske helligdage'!$D:$E,2,FALSE),"")</f>
        <v/>
      </c>
      <c r="AD25" s="15" t="str">
        <f>IF(IFERROR(VLOOKUP(DATE(Settings!$C$8,VLOOKUP(AA$3,Settings!$B$12:$F$24,2,FALSE),Calendar!AA25),'Danske helligdage'!$D:$E,2,FALSE),0)&lt;&gt;0,1,"")</f>
        <v/>
      </c>
      <c r="AE25" s="7" t="str">
        <f>IF(AA25="","",IF(WEEKDAY(DATE(Settings!$C$8,VLOOKUP(AA$3,Settings!$B$12:$F$24,2,FALSE),Calendar!AA25))=2,WEEKNUM(DATE(Settings!$C$8,VLOOKUP(AA$3,Settings!$B$12:$F$24,2,FALSE),Calendar!AA25),21),""))</f>
        <v/>
      </c>
    </row>
    <row r="26" spans="2:31" x14ac:dyDescent="0.35">
      <c r="B26" s="3">
        <f>IF(B25="","",IF(B25+1&gt;VLOOKUP(B$3,Settings!$B$12:$F$24,4,FALSE),"",B25+1))</f>
        <v>23</v>
      </c>
      <c r="C26" s="4" t="str">
        <f>IF(B26="","",VLOOKUP(WEEKDAY(DATE(Settings!$C$8,VLOOKUP(B$3,Settings!$B$12:$F$24,2,FALSE),Calendar!B26)),Settings!$I$12:$K$19,3,FALSE))</f>
        <v>Sun</v>
      </c>
      <c r="D26" s="4" t="str">
        <f>IFERROR(VLOOKUP(DATE(Settings!$C$8,VLOOKUP(B$3,Settings!$B$12:$F$24,2,FALSE),Calendar!B26),'Danske helligdage'!$D:$E,2,FALSE),"")</f>
        <v/>
      </c>
      <c r="E26" s="15" t="str">
        <f>IF(IFERROR(VLOOKUP(DATE(Settings!$C$8,VLOOKUP(B$3,Settings!$B$12:$F$24,2,FALSE),Calendar!B26),'Danske helligdage'!$D:$E,2,FALSE),0)&lt;&gt;0,1,"")</f>
        <v/>
      </c>
      <c r="F26" s="7" t="str">
        <f>IF(B26="","",IF(WEEKDAY(DATE(Settings!$C$8,VLOOKUP(B$3,Settings!$B$12:$F$24,2,FALSE),Calendar!B26))=2,WEEKNUM(DATE(Settings!$C$8,VLOOKUP(B$3,Settings!$B$12:$F$24,2,FALSE),Calendar!B26),21),""))</f>
        <v/>
      </c>
      <c r="G26" s="3">
        <f>IF(G25="","",IF(G25+1&gt;VLOOKUP(G$3,Settings!$B$12:$F$24,4,FALSE),"",G25+1))</f>
        <v>23</v>
      </c>
      <c r="H26" s="4" t="str">
        <f>IF(G26="","",VLOOKUP(WEEKDAY(DATE(Settings!$C$8,VLOOKUP(G$3,Settings!$B$12:$F$24,2,FALSE),Calendar!G26)),Settings!$I$12:$K$19,3,FALSE))</f>
        <v>Wed</v>
      </c>
      <c r="I26" s="4" t="str">
        <f>IFERROR(VLOOKUP(DATE(Settings!$C$8,VLOOKUP(G$3,Settings!$B$12:$F$24,2,FALSE),Calendar!G26),'Danske helligdage'!$D:$E,2,FALSE),"")</f>
        <v/>
      </c>
      <c r="J26" s="15" t="str">
        <f>IF(IFERROR(VLOOKUP(DATE(Settings!$C$8,VLOOKUP(G$3,Settings!$B$12:$F$24,2,FALSE),Calendar!G26),'Danske helligdage'!$D:$E,2,FALSE),0)&lt;&gt;0,1,"")</f>
        <v/>
      </c>
      <c r="K26" s="7" t="str">
        <f>IF(G26="","",IF(WEEKDAY(DATE(Settings!$C$8,VLOOKUP(G$3,Settings!$B$12:$F$24,2,FALSE),Calendar!G26))=2,WEEKNUM(DATE(Settings!$C$8,VLOOKUP(G$3,Settings!$B$12:$F$24,2,FALSE),Calendar!G26),21),""))</f>
        <v/>
      </c>
      <c r="L26" s="3">
        <f>IF(L25="","",IF(L25+1&gt;VLOOKUP(L$3,Settings!$B$12:$F$24,4,FALSE),"",L25+1))</f>
        <v>23</v>
      </c>
      <c r="M26" s="4" t="str">
        <f>IF(L26="","",VLOOKUP(WEEKDAY(DATE(Settings!$C$8,VLOOKUP(L$3,Settings!$B$12:$F$24,2,FALSE),Calendar!L26)),Settings!$I$12:$K$19,3,FALSE))</f>
        <v>Thu</v>
      </c>
      <c r="N26" s="4" t="str">
        <f>IFERROR(VLOOKUP(DATE(Settings!$C$8,VLOOKUP(L$3,Settings!$B$12:$F$24,2,FALSE),Calendar!L26),'Danske helligdage'!$D:$E,2,FALSE),"")</f>
        <v/>
      </c>
      <c r="O26" s="15" t="str">
        <f>IF(IFERROR(VLOOKUP(DATE(Settings!$C$8,VLOOKUP(L$3,Settings!$B$12:$F$24,2,FALSE),Calendar!L26),'Danske helligdage'!$D:$E,2,FALSE),0)&lt;&gt;0,1,"")</f>
        <v/>
      </c>
      <c r="P26" s="7" t="str">
        <f>IF(L26="","",IF(WEEKDAY(DATE(Settings!$C$8,VLOOKUP(L$3,Settings!$B$12:$F$24,2,FALSE),Calendar!L26))=2,WEEKNUM(DATE(Settings!$C$8,VLOOKUP(L$3,Settings!$B$12:$F$24,2,FALSE),Calendar!L26),21),""))</f>
        <v/>
      </c>
      <c r="Q26" s="3">
        <f>IF(Q25="","",IF(Q25+1&gt;VLOOKUP(Q$3,Settings!$B$12:$F$24,4,FALSE),"",Q25+1))</f>
        <v>23</v>
      </c>
      <c r="R26" s="4" t="str">
        <f>IF(Q26="","",VLOOKUP(WEEKDAY(DATE(Settings!$C$8,VLOOKUP(Q$3,Settings!$B$12:$F$24,2,FALSE),Calendar!Q26)),Settings!$I$12:$K$19,3,FALSE))</f>
        <v>Sun</v>
      </c>
      <c r="S26" s="4" t="str">
        <f>IFERROR(VLOOKUP(DATE(Settings!$C$8,VLOOKUP(Q$3,Settings!$B$12:$F$24,2,FALSE),Calendar!Q26),'Danske helligdage'!$D:$E,2,FALSE),"")</f>
        <v/>
      </c>
      <c r="T26" s="15" t="str">
        <f>IF(IFERROR(VLOOKUP(DATE(Settings!$C$8,VLOOKUP(Q$3,Settings!$B$12:$F$24,2,FALSE),Calendar!Q26),'Danske helligdage'!$D:$E,2,FALSE),0)&lt;&gt;0,1,"")</f>
        <v/>
      </c>
      <c r="U26" s="7" t="str">
        <f>IF(Q26="","",IF(WEEKDAY(DATE(Settings!$C$8,VLOOKUP(Q$3,Settings!$B$12:$F$24,2,FALSE),Calendar!Q26))=2,WEEKNUM(DATE(Settings!$C$8,VLOOKUP(Q$3,Settings!$B$12:$F$24,2,FALSE),Calendar!Q26),21),""))</f>
        <v/>
      </c>
      <c r="V26" s="3">
        <f>IF(V25="","",IF(V25+1&gt;VLOOKUP(V$3,Settings!$B$12:$F$24,4,FALSE),"",V25+1))</f>
        <v>23</v>
      </c>
      <c r="W26" s="4" t="str">
        <f>IF(V26="","",VLOOKUP(WEEKDAY(DATE(Settings!$C$8,VLOOKUP(V$3,Settings!$B$12:$F$24,2,FALSE),Calendar!V26)),Settings!$I$12:$K$19,3,FALSE))</f>
        <v>Tue</v>
      </c>
      <c r="X26" s="4" t="str">
        <f>IFERROR(VLOOKUP(DATE(Settings!$C$8,VLOOKUP(V$3,Settings!$B$12:$F$24,2,FALSE),Calendar!V26),'Danske helligdage'!$D:$E,2,FALSE),"")</f>
        <v/>
      </c>
      <c r="Y26" s="15" t="str">
        <f>IF(IFERROR(VLOOKUP(DATE(Settings!$C$8,VLOOKUP(V$3,Settings!$B$12:$F$24,2,FALSE),Calendar!V26),'Danske helligdage'!$D:$E,2,FALSE),0)&lt;&gt;0,1,"")</f>
        <v/>
      </c>
      <c r="Z26" s="7" t="str">
        <f>IF(V26="","",IF(WEEKDAY(DATE(Settings!$C$8,VLOOKUP(V$3,Settings!$B$12:$F$24,2,FALSE),Calendar!V26))=2,WEEKNUM(DATE(Settings!$C$8,VLOOKUP(V$3,Settings!$B$12:$F$24,2,FALSE),Calendar!V26),21),""))</f>
        <v/>
      </c>
      <c r="AA26" s="3">
        <f>IF(AA25="","",IF(AA25+1&gt;VLOOKUP(AA$3,Settings!$B$12:$F$24,4,FALSE),"",AA25+1))</f>
        <v>23</v>
      </c>
      <c r="AB26" s="4" t="str">
        <f>IF(AA26="","",VLOOKUP(WEEKDAY(DATE(Settings!$C$8,VLOOKUP(AA$3,Settings!$B$12:$F$24,2,FALSE),Calendar!AA26)),Settings!$I$12:$K$19,3,FALSE))</f>
        <v>Fri</v>
      </c>
      <c r="AC26" s="4" t="str">
        <f>IFERROR(VLOOKUP(DATE(Settings!$C$8,VLOOKUP(AA$3,Settings!$B$12:$F$24,2,FALSE),Calendar!AA26),'Danske helligdage'!$D:$E,2,FALSE),"")</f>
        <v/>
      </c>
      <c r="AD26" s="15" t="str">
        <f>IF(IFERROR(VLOOKUP(DATE(Settings!$C$8,VLOOKUP(AA$3,Settings!$B$12:$F$24,2,FALSE),Calendar!AA26),'Danske helligdage'!$D:$E,2,FALSE),0)&lt;&gt;0,1,"")</f>
        <v/>
      </c>
      <c r="AE26" s="7" t="str">
        <f>IF(AA26="","",IF(WEEKDAY(DATE(Settings!$C$8,VLOOKUP(AA$3,Settings!$B$12:$F$24,2,FALSE),Calendar!AA26))=2,WEEKNUM(DATE(Settings!$C$8,VLOOKUP(AA$3,Settings!$B$12:$F$24,2,FALSE),Calendar!AA26),21),""))</f>
        <v/>
      </c>
    </row>
    <row r="27" spans="2:31" x14ac:dyDescent="0.35">
      <c r="B27" s="3">
        <f>IF(B26="","",IF(B26+1&gt;VLOOKUP(B$3,Settings!$B$12:$F$24,4,FALSE),"",B26+1))</f>
        <v>24</v>
      </c>
      <c r="C27" s="4" t="str">
        <f>IF(B27="","",VLOOKUP(WEEKDAY(DATE(Settings!$C$8,VLOOKUP(B$3,Settings!$B$12:$F$24,2,FALSE),Calendar!B27)),Settings!$I$12:$K$19,3,FALSE))</f>
        <v>Mon</v>
      </c>
      <c r="D27" s="4" t="str">
        <f>IFERROR(VLOOKUP(DATE(Settings!$C$8,VLOOKUP(B$3,Settings!$B$12:$F$24,2,FALSE),Calendar!B27),'Danske helligdage'!$D:$E,2,FALSE),"")</f>
        <v/>
      </c>
      <c r="E27" s="15" t="str">
        <f>IF(IFERROR(VLOOKUP(DATE(Settings!$C$8,VLOOKUP(B$3,Settings!$B$12:$F$24,2,FALSE),Calendar!B27),'Danske helligdage'!$D:$E,2,FALSE),0)&lt;&gt;0,1,"")</f>
        <v/>
      </c>
      <c r="F27" s="7">
        <f>IF(B27="","",IF(WEEKDAY(DATE(Settings!$C$8,VLOOKUP(B$3,Settings!$B$12:$F$24,2,FALSE),Calendar!B27))=2,WEEKNUM(DATE(Settings!$C$8,VLOOKUP(B$3,Settings!$B$12:$F$24,2,FALSE),Calendar!B27),21),""))</f>
        <v>4</v>
      </c>
      <c r="G27" s="3">
        <f>IF(G26="","",IF(G26+1&gt;VLOOKUP(G$3,Settings!$B$12:$F$24,4,FALSE),"",G26+1))</f>
        <v>24</v>
      </c>
      <c r="H27" s="4" t="str">
        <f>IF(G27="","",VLOOKUP(WEEKDAY(DATE(Settings!$C$8,VLOOKUP(G$3,Settings!$B$12:$F$24,2,FALSE),Calendar!G27)),Settings!$I$12:$K$19,3,FALSE))</f>
        <v>Thu</v>
      </c>
      <c r="I27" s="4" t="str">
        <f>IFERROR(VLOOKUP(DATE(Settings!$C$8,VLOOKUP(G$3,Settings!$B$12:$F$24,2,FALSE),Calendar!G27),'Danske helligdage'!$D:$E,2,FALSE),"")</f>
        <v/>
      </c>
      <c r="J27" s="15" t="str">
        <f>IF(IFERROR(VLOOKUP(DATE(Settings!$C$8,VLOOKUP(G$3,Settings!$B$12:$F$24,2,FALSE),Calendar!G27),'Danske helligdage'!$D:$E,2,FALSE),0)&lt;&gt;0,1,"")</f>
        <v/>
      </c>
      <c r="K27" s="7" t="str">
        <f>IF(G27="","",IF(WEEKDAY(DATE(Settings!$C$8,VLOOKUP(G$3,Settings!$B$12:$F$24,2,FALSE),Calendar!G27))=2,WEEKNUM(DATE(Settings!$C$8,VLOOKUP(G$3,Settings!$B$12:$F$24,2,FALSE),Calendar!G27),21),""))</f>
        <v/>
      </c>
      <c r="L27" s="3">
        <f>IF(L26="","",IF(L26+1&gt;VLOOKUP(L$3,Settings!$B$12:$F$24,4,FALSE),"",L26+1))</f>
        <v>24</v>
      </c>
      <c r="M27" s="4" t="str">
        <f>IF(L27="","",VLOOKUP(WEEKDAY(DATE(Settings!$C$8,VLOOKUP(L$3,Settings!$B$12:$F$24,2,FALSE),Calendar!L27)),Settings!$I$12:$K$19,3,FALSE))</f>
        <v>Fri</v>
      </c>
      <c r="N27" s="4" t="str">
        <f>IFERROR(VLOOKUP(DATE(Settings!$C$8,VLOOKUP(L$3,Settings!$B$12:$F$24,2,FALSE),Calendar!L27),'Danske helligdage'!$D:$E,2,FALSE),"")</f>
        <v/>
      </c>
      <c r="O27" s="15" t="str">
        <f>IF(IFERROR(VLOOKUP(DATE(Settings!$C$8,VLOOKUP(L$3,Settings!$B$12:$F$24,2,FALSE),Calendar!L27),'Danske helligdage'!$D:$E,2,FALSE),0)&lt;&gt;0,1,"")</f>
        <v/>
      </c>
      <c r="P27" s="7" t="str">
        <f>IF(L27="","",IF(WEEKDAY(DATE(Settings!$C$8,VLOOKUP(L$3,Settings!$B$12:$F$24,2,FALSE),Calendar!L27))=2,WEEKNUM(DATE(Settings!$C$8,VLOOKUP(L$3,Settings!$B$12:$F$24,2,FALSE),Calendar!L27),21),""))</f>
        <v/>
      </c>
      <c r="Q27" s="3">
        <f>IF(Q26="","",IF(Q26+1&gt;VLOOKUP(Q$3,Settings!$B$12:$F$24,4,FALSE),"",Q26+1))</f>
        <v>24</v>
      </c>
      <c r="R27" s="4" t="str">
        <f>IF(Q27="","",VLOOKUP(WEEKDAY(DATE(Settings!$C$8,VLOOKUP(Q$3,Settings!$B$12:$F$24,2,FALSE),Calendar!Q27)),Settings!$I$12:$K$19,3,FALSE))</f>
        <v>Mon</v>
      </c>
      <c r="S27" s="4" t="str">
        <f>IFERROR(VLOOKUP(DATE(Settings!$C$8,VLOOKUP(Q$3,Settings!$B$12:$F$24,2,FALSE),Calendar!Q27),'Danske helligdage'!$D:$E,2,FALSE),"")</f>
        <v/>
      </c>
      <c r="T27" s="15" t="str">
        <f>IF(IFERROR(VLOOKUP(DATE(Settings!$C$8,VLOOKUP(Q$3,Settings!$B$12:$F$24,2,FALSE),Calendar!Q27),'Danske helligdage'!$D:$E,2,FALSE),0)&lt;&gt;0,1,"")</f>
        <v/>
      </c>
      <c r="U27" s="7">
        <f>IF(Q27="","",IF(WEEKDAY(DATE(Settings!$C$8,VLOOKUP(Q$3,Settings!$B$12:$F$24,2,FALSE),Calendar!Q27))=2,WEEKNUM(DATE(Settings!$C$8,VLOOKUP(Q$3,Settings!$B$12:$F$24,2,FALSE),Calendar!Q27),21),""))</f>
        <v>17</v>
      </c>
      <c r="V27" s="3">
        <f>IF(V26="","",IF(V26+1&gt;VLOOKUP(V$3,Settings!$B$12:$F$24,4,FALSE),"",V26+1))</f>
        <v>24</v>
      </c>
      <c r="W27" s="4" t="str">
        <f>IF(V27="","",VLOOKUP(WEEKDAY(DATE(Settings!$C$8,VLOOKUP(V$3,Settings!$B$12:$F$24,2,FALSE),Calendar!V27)),Settings!$I$12:$K$19,3,FALSE))</f>
        <v>Wed</v>
      </c>
      <c r="X27" s="4" t="str">
        <f>IFERROR(VLOOKUP(DATE(Settings!$C$8,VLOOKUP(V$3,Settings!$B$12:$F$24,2,FALSE),Calendar!V27),'Danske helligdage'!$D:$E,2,FALSE),"")</f>
        <v/>
      </c>
      <c r="Y27" s="15" t="str">
        <f>IF(IFERROR(VLOOKUP(DATE(Settings!$C$8,VLOOKUP(V$3,Settings!$B$12:$F$24,2,FALSE),Calendar!V27),'Danske helligdage'!$D:$E,2,FALSE),0)&lt;&gt;0,1,"")</f>
        <v/>
      </c>
      <c r="Z27" s="7" t="str">
        <f>IF(V27="","",IF(WEEKDAY(DATE(Settings!$C$8,VLOOKUP(V$3,Settings!$B$12:$F$24,2,FALSE),Calendar!V27))=2,WEEKNUM(DATE(Settings!$C$8,VLOOKUP(V$3,Settings!$B$12:$F$24,2,FALSE),Calendar!V27),21),""))</f>
        <v/>
      </c>
      <c r="AA27" s="3">
        <f>IF(AA26="","",IF(AA26+1&gt;VLOOKUP(AA$3,Settings!$B$12:$F$24,4,FALSE),"",AA26+1))</f>
        <v>24</v>
      </c>
      <c r="AB27" s="4" t="str">
        <f>IF(AA27="","",VLOOKUP(WEEKDAY(DATE(Settings!$C$8,VLOOKUP(AA$3,Settings!$B$12:$F$24,2,FALSE),Calendar!AA27)),Settings!$I$12:$K$19,3,FALSE))</f>
        <v>Sat</v>
      </c>
      <c r="AC27" s="4" t="str">
        <f>IFERROR(VLOOKUP(DATE(Settings!$C$8,VLOOKUP(AA$3,Settings!$B$12:$F$24,2,FALSE),Calendar!AA27),'Danske helligdage'!$D:$E,2,FALSE),"")</f>
        <v/>
      </c>
      <c r="AD27" s="15" t="str">
        <f>IF(IFERROR(VLOOKUP(DATE(Settings!$C$8,VLOOKUP(AA$3,Settings!$B$12:$F$24,2,FALSE),Calendar!AA27),'Danske helligdage'!$D:$E,2,FALSE),0)&lt;&gt;0,1,"")</f>
        <v/>
      </c>
      <c r="AE27" s="7" t="str">
        <f>IF(AA27="","",IF(WEEKDAY(DATE(Settings!$C$8,VLOOKUP(AA$3,Settings!$B$12:$F$24,2,FALSE),Calendar!AA27))=2,WEEKNUM(DATE(Settings!$C$8,VLOOKUP(AA$3,Settings!$B$12:$F$24,2,FALSE),Calendar!AA27),21),""))</f>
        <v/>
      </c>
    </row>
    <row r="28" spans="2:31" x14ac:dyDescent="0.35">
      <c r="B28" s="3">
        <f>IF(B27="","",IF(B27+1&gt;VLOOKUP(B$3,Settings!$B$12:$F$24,4,FALSE),"",B27+1))</f>
        <v>25</v>
      </c>
      <c r="C28" s="4" t="str">
        <f>IF(B28="","",VLOOKUP(WEEKDAY(DATE(Settings!$C$8,VLOOKUP(B$3,Settings!$B$12:$F$24,2,FALSE),Calendar!B28)),Settings!$I$12:$K$19,3,FALSE))</f>
        <v>Tue</v>
      </c>
      <c r="D28" s="4" t="str">
        <f>IFERROR(VLOOKUP(DATE(Settings!$C$8,VLOOKUP(B$3,Settings!$B$12:$F$24,2,FALSE),Calendar!B28),'Danske helligdage'!$D:$E,2,FALSE),"")</f>
        <v/>
      </c>
      <c r="E28" s="15" t="str">
        <f>IF(IFERROR(VLOOKUP(DATE(Settings!$C$8,VLOOKUP(B$3,Settings!$B$12:$F$24,2,FALSE),Calendar!B28),'Danske helligdage'!$D:$E,2,FALSE),0)&lt;&gt;0,1,"")</f>
        <v/>
      </c>
      <c r="F28" s="7" t="str">
        <f>IF(B28="","",IF(WEEKDAY(DATE(Settings!$C$8,VLOOKUP(B$3,Settings!$B$12:$F$24,2,FALSE),Calendar!B28))=2,WEEKNUM(DATE(Settings!$C$8,VLOOKUP(B$3,Settings!$B$12:$F$24,2,FALSE),Calendar!B28),21),""))</f>
        <v/>
      </c>
      <c r="G28" s="3">
        <f>IF(G27="","",IF(G27+1&gt;VLOOKUP(G$3,Settings!$B$12:$F$24,4,FALSE),"",G27+1))</f>
        <v>25</v>
      </c>
      <c r="H28" s="4" t="str">
        <f>IF(G28="","",VLOOKUP(WEEKDAY(DATE(Settings!$C$8,VLOOKUP(G$3,Settings!$B$12:$F$24,2,FALSE),Calendar!G28)),Settings!$I$12:$K$19,3,FALSE))</f>
        <v>Fri</v>
      </c>
      <c r="I28" s="4" t="str">
        <f>IFERROR(VLOOKUP(DATE(Settings!$C$8,VLOOKUP(G$3,Settings!$B$12:$F$24,2,FALSE),Calendar!G28),'Danske helligdage'!$D:$E,2,FALSE),"")</f>
        <v/>
      </c>
      <c r="J28" s="15" t="str">
        <f>IF(IFERROR(VLOOKUP(DATE(Settings!$C$8,VLOOKUP(G$3,Settings!$B$12:$F$24,2,FALSE),Calendar!G28),'Danske helligdage'!$D:$E,2,FALSE),0)&lt;&gt;0,1,"")</f>
        <v/>
      </c>
      <c r="K28" s="7" t="str">
        <f>IF(G28="","",IF(WEEKDAY(DATE(Settings!$C$8,VLOOKUP(G$3,Settings!$B$12:$F$24,2,FALSE),Calendar!G28))=2,WEEKNUM(DATE(Settings!$C$8,VLOOKUP(G$3,Settings!$B$12:$F$24,2,FALSE),Calendar!G28),21),""))</f>
        <v/>
      </c>
      <c r="L28" s="3">
        <f>IF(L27="","",IF(L27+1&gt;VLOOKUP(L$3,Settings!$B$12:$F$24,4,FALSE),"",L27+1))</f>
        <v>25</v>
      </c>
      <c r="M28" s="4" t="str">
        <f>IF(L28="","",VLOOKUP(WEEKDAY(DATE(Settings!$C$8,VLOOKUP(L$3,Settings!$B$12:$F$24,2,FALSE),Calendar!L28)),Settings!$I$12:$K$19,3,FALSE))</f>
        <v>Sat</v>
      </c>
      <c r="N28" s="4" t="str">
        <f>IFERROR(VLOOKUP(DATE(Settings!$C$8,VLOOKUP(L$3,Settings!$B$12:$F$24,2,FALSE),Calendar!L28),'Danske helligdage'!$D:$E,2,FALSE),"")</f>
        <v/>
      </c>
      <c r="O28" s="15" t="str">
        <f>IF(IFERROR(VLOOKUP(DATE(Settings!$C$8,VLOOKUP(L$3,Settings!$B$12:$F$24,2,FALSE),Calendar!L28),'Danske helligdage'!$D:$E,2,FALSE),0)&lt;&gt;0,1,"")</f>
        <v/>
      </c>
      <c r="P28" s="7" t="str">
        <f>IF(L28="","",IF(WEEKDAY(DATE(Settings!$C$8,VLOOKUP(L$3,Settings!$B$12:$F$24,2,FALSE),Calendar!L28))=2,WEEKNUM(DATE(Settings!$C$8,VLOOKUP(L$3,Settings!$B$12:$F$24,2,FALSE),Calendar!L28),21),""))</f>
        <v/>
      </c>
      <c r="Q28" s="3">
        <f>IF(Q27="","",IF(Q27+1&gt;VLOOKUP(Q$3,Settings!$B$12:$F$24,4,FALSE),"",Q27+1))</f>
        <v>25</v>
      </c>
      <c r="R28" s="4" t="str">
        <f>IF(Q28="","",VLOOKUP(WEEKDAY(DATE(Settings!$C$8,VLOOKUP(Q$3,Settings!$B$12:$F$24,2,FALSE),Calendar!Q28)),Settings!$I$12:$K$19,3,FALSE))</f>
        <v>Tue</v>
      </c>
      <c r="S28" s="4" t="str">
        <f>IFERROR(VLOOKUP(DATE(Settings!$C$8,VLOOKUP(Q$3,Settings!$B$12:$F$24,2,FALSE),Calendar!Q28),'Danske helligdage'!$D:$E,2,FALSE),"")</f>
        <v/>
      </c>
      <c r="T28" s="15" t="str">
        <f>IF(IFERROR(VLOOKUP(DATE(Settings!$C$8,VLOOKUP(Q$3,Settings!$B$12:$F$24,2,FALSE),Calendar!Q28),'Danske helligdage'!$D:$E,2,FALSE),0)&lt;&gt;0,1,"")</f>
        <v/>
      </c>
      <c r="U28" s="7" t="str">
        <f>IF(Q28="","",IF(WEEKDAY(DATE(Settings!$C$8,VLOOKUP(Q$3,Settings!$B$12:$F$24,2,FALSE),Calendar!Q28))=2,WEEKNUM(DATE(Settings!$C$8,VLOOKUP(Q$3,Settings!$B$12:$F$24,2,FALSE),Calendar!Q28),21),""))</f>
        <v/>
      </c>
      <c r="V28" s="3">
        <f>IF(V27="","",IF(V27+1&gt;VLOOKUP(V$3,Settings!$B$12:$F$24,4,FALSE),"",V27+1))</f>
        <v>25</v>
      </c>
      <c r="W28" s="4" t="str">
        <f>IF(V28="","",VLOOKUP(WEEKDAY(DATE(Settings!$C$8,VLOOKUP(V$3,Settings!$B$12:$F$24,2,FALSE),Calendar!V28)),Settings!$I$12:$K$19,3,FALSE))</f>
        <v>Thu</v>
      </c>
      <c r="X28" s="4" t="str">
        <f>IFERROR(VLOOKUP(DATE(Settings!$C$8,VLOOKUP(V$3,Settings!$B$12:$F$24,2,FALSE),Calendar!V28),'Danske helligdage'!$D:$E,2,FALSE),"")</f>
        <v>Kristi Himmelfart</v>
      </c>
      <c r="Y28" s="15">
        <f>IF(IFERROR(VLOOKUP(DATE(Settings!$C$8,VLOOKUP(V$3,Settings!$B$12:$F$24,2,FALSE),Calendar!V28),'Danske helligdage'!$D:$E,2,FALSE),0)&lt;&gt;0,1,"")</f>
        <v>1</v>
      </c>
      <c r="Z28" s="7" t="str">
        <f>IF(V28="","",IF(WEEKDAY(DATE(Settings!$C$8,VLOOKUP(V$3,Settings!$B$12:$F$24,2,FALSE),Calendar!V28))=2,WEEKNUM(DATE(Settings!$C$8,VLOOKUP(V$3,Settings!$B$12:$F$24,2,FALSE),Calendar!V28),21),""))</f>
        <v/>
      </c>
      <c r="AA28" s="3">
        <f>IF(AA27="","",IF(AA27+1&gt;VLOOKUP(AA$3,Settings!$B$12:$F$24,4,FALSE),"",AA27+1))</f>
        <v>25</v>
      </c>
      <c r="AB28" s="4" t="str">
        <f>IF(AA28="","",VLOOKUP(WEEKDAY(DATE(Settings!$C$8,VLOOKUP(AA$3,Settings!$B$12:$F$24,2,FALSE),Calendar!AA28)),Settings!$I$12:$K$19,3,FALSE))</f>
        <v>Sun</v>
      </c>
      <c r="AC28" s="4" t="str">
        <f>IFERROR(VLOOKUP(DATE(Settings!$C$8,VLOOKUP(AA$3,Settings!$B$12:$F$24,2,FALSE),Calendar!AA28),'Danske helligdage'!$D:$E,2,FALSE),"")</f>
        <v/>
      </c>
      <c r="AD28" s="15" t="str">
        <f>IF(IFERROR(VLOOKUP(DATE(Settings!$C$8,VLOOKUP(AA$3,Settings!$B$12:$F$24,2,FALSE),Calendar!AA28),'Danske helligdage'!$D:$E,2,FALSE),0)&lt;&gt;0,1,"")</f>
        <v/>
      </c>
      <c r="AE28" s="7" t="str">
        <f>IF(AA28="","",IF(WEEKDAY(DATE(Settings!$C$8,VLOOKUP(AA$3,Settings!$B$12:$F$24,2,FALSE),Calendar!AA28))=2,WEEKNUM(DATE(Settings!$C$8,VLOOKUP(AA$3,Settings!$B$12:$F$24,2,FALSE),Calendar!AA28),21),""))</f>
        <v/>
      </c>
    </row>
    <row r="29" spans="2:31" x14ac:dyDescent="0.35">
      <c r="B29" s="3">
        <f>IF(B28="","",IF(B28+1&gt;VLOOKUP(B$3,Settings!$B$12:$F$24,4,FALSE),"",B28+1))</f>
        <v>26</v>
      </c>
      <c r="C29" s="4" t="str">
        <f>IF(B29="","",VLOOKUP(WEEKDAY(DATE(Settings!$C$8,VLOOKUP(B$3,Settings!$B$12:$F$24,2,FALSE),Calendar!B29)),Settings!$I$12:$K$19,3,FALSE))</f>
        <v>Wed</v>
      </c>
      <c r="D29" s="4" t="str">
        <f>IFERROR(VLOOKUP(DATE(Settings!$C$8,VLOOKUP(B$3,Settings!$B$12:$F$24,2,FALSE),Calendar!B29),'Danske helligdage'!$D:$E,2,FALSE),"")</f>
        <v/>
      </c>
      <c r="E29" s="15" t="str">
        <f>IF(IFERROR(VLOOKUP(DATE(Settings!$C$8,VLOOKUP(B$3,Settings!$B$12:$F$24,2,FALSE),Calendar!B29),'Danske helligdage'!$D:$E,2,FALSE),0)&lt;&gt;0,1,"")</f>
        <v/>
      </c>
      <c r="F29" s="7" t="str">
        <f>IF(B29="","",IF(WEEKDAY(DATE(Settings!$C$8,VLOOKUP(B$3,Settings!$B$12:$F$24,2,FALSE),Calendar!B29))=2,WEEKNUM(DATE(Settings!$C$8,VLOOKUP(B$3,Settings!$B$12:$F$24,2,FALSE),Calendar!B29),21),""))</f>
        <v/>
      </c>
      <c r="G29" s="3">
        <f>IF(G28="","",IF(G28+1&gt;VLOOKUP(G$3,Settings!$B$12:$F$24,4,FALSE),"",G28+1))</f>
        <v>26</v>
      </c>
      <c r="H29" s="4" t="str">
        <f>IF(G29="","",VLOOKUP(WEEKDAY(DATE(Settings!$C$8,VLOOKUP(G$3,Settings!$B$12:$F$24,2,FALSE),Calendar!G29)),Settings!$I$12:$K$19,3,FALSE))</f>
        <v>Sat</v>
      </c>
      <c r="I29" s="4" t="str">
        <f>IFERROR(VLOOKUP(DATE(Settings!$C$8,VLOOKUP(G$3,Settings!$B$12:$F$24,2,FALSE),Calendar!G29),'Danske helligdage'!$D:$E,2,FALSE),"")</f>
        <v/>
      </c>
      <c r="J29" s="15" t="str">
        <f>IF(IFERROR(VLOOKUP(DATE(Settings!$C$8,VLOOKUP(G$3,Settings!$B$12:$F$24,2,FALSE),Calendar!G29),'Danske helligdage'!$D:$E,2,FALSE),0)&lt;&gt;0,1,"")</f>
        <v/>
      </c>
      <c r="K29" s="7" t="str">
        <f>IF(G29="","",IF(WEEKDAY(DATE(Settings!$C$8,VLOOKUP(G$3,Settings!$B$12:$F$24,2,FALSE),Calendar!G29))=2,WEEKNUM(DATE(Settings!$C$8,VLOOKUP(G$3,Settings!$B$12:$F$24,2,FALSE),Calendar!G29),21),""))</f>
        <v/>
      </c>
      <c r="L29" s="3">
        <f>IF(L28="","",IF(L28+1&gt;VLOOKUP(L$3,Settings!$B$12:$F$24,4,FALSE),"",L28+1))</f>
        <v>26</v>
      </c>
      <c r="M29" s="4" t="str">
        <f>IF(L29="","",VLOOKUP(WEEKDAY(DATE(Settings!$C$8,VLOOKUP(L$3,Settings!$B$12:$F$24,2,FALSE),Calendar!L29)),Settings!$I$12:$K$19,3,FALSE))</f>
        <v>Sun</v>
      </c>
      <c r="N29" s="4" t="str">
        <f>IFERROR(VLOOKUP(DATE(Settings!$C$8,VLOOKUP(L$3,Settings!$B$12:$F$24,2,FALSE),Calendar!L29),'Danske helligdage'!$D:$E,2,FALSE),"")</f>
        <v/>
      </c>
      <c r="O29" s="15" t="str">
        <f>IF(IFERROR(VLOOKUP(DATE(Settings!$C$8,VLOOKUP(L$3,Settings!$B$12:$F$24,2,FALSE),Calendar!L29),'Danske helligdage'!$D:$E,2,FALSE),0)&lt;&gt;0,1,"")</f>
        <v/>
      </c>
      <c r="P29" s="7" t="str">
        <f>IF(L29="","",IF(WEEKDAY(DATE(Settings!$C$8,VLOOKUP(L$3,Settings!$B$12:$F$24,2,FALSE),Calendar!L29))=2,WEEKNUM(DATE(Settings!$C$8,VLOOKUP(L$3,Settings!$B$12:$F$24,2,FALSE),Calendar!L29),21),""))</f>
        <v/>
      </c>
      <c r="Q29" s="3">
        <f>IF(Q28="","",IF(Q28+1&gt;VLOOKUP(Q$3,Settings!$B$12:$F$24,4,FALSE),"",Q28+1))</f>
        <v>26</v>
      </c>
      <c r="R29" s="4" t="str">
        <f>IF(Q29="","",VLOOKUP(WEEKDAY(DATE(Settings!$C$8,VLOOKUP(Q$3,Settings!$B$12:$F$24,2,FALSE),Calendar!Q29)),Settings!$I$12:$K$19,3,FALSE))</f>
        <v>Wed</v>
      </c>
      <c r="S29" s="4" t="str">
        <f>IFERROR(VLOOKUP(DATE(Settings!$C$8,VLOOKUP(Q$3,Settings!$B$12:$F$24,2,FALSE),Calendar!Q29),'Danske helligdage'!$D:$E,2,FALSE),"")</f>
        <v/>
      </c>
      <c r="T29" s="15" t="str">
        <f>IF(IFERROR(VLOOKUP(DATE(Settings!$C$8,VLOOKUP(Q$3,Settings!$B$12:$F$24,2,FALSE),Calendar!Q29),'Danske helligdage'!$D:$E,2,FALSE),0)&lt;&gt;0,1,"")</f>
        <v/>
      </c>
      <c r="U29" s="7" t="str">
        <f>IF(Q29="","",IF(WEEKDAY(DATE(Settings!$C$8,VLOOKUP(Q$3,Settings!$B$12:$F$24,2,FALSE),Calendar!Q29))=2,WEEKNUM(DATE(Settings!$C$8,VLOOKUP(Q$3,Settings!$B$12:$F$24,2,FALSE),Calendar!Q29),21),""))</f>
        <v/>
      </c>
      <c r="V29" s="3">
        <f>IF(V28="","",IF(V28+1&gt;VLOOKUP(V$3,Settings!$B$12:$F$24,4,FALSE),"",V28+1))</f>
        <v>26</v>
      </c>
      <c r="W29" s="4" t="str">
        <f>IF(V29="","",VLOOKUP(WEEKDAY(DATE(Settings!$C$8,VLOOKUP(V$3,Settings!$B$12:$F$24,2,FALSE),Calendar!V29)),Settings!$I$12:$K$19,3,FALSE))</f>
        <v>Fri</v>
      </c>
      <c r="X29" s="4" t="str">
        <f>IFERROR(VLOOKUP(DATE(Settings!$C$8,VLOOKUP(V$3,Settings!$B$12:$F$24,2,FALSE),Calendar!V29),'Danske helligdage'!$D:$E,2,FALSE),"")</f>
        <v/>
      </c>
      <c r="Y29" s="15" t="str">
        <f>IF(IFERROR(VLOOKUP(DATE(Settings!$C$8,VLOOKUP(V$3,Settings!$B$12:$F$24,2,FALSE),Calendar!V29),'Danske helligdage'!$D:$E,2,FALSE),0)&lt;&gt;0,1,"")</f>
        <v/>
      </c>
      <c r="Z29" s="7" t="str">
        <f>IF(V29="","",IF(WEEKDAY(DATE(Settings!$C$8,VLOOKUP(V$3,Settings!$B$12:$F$24,2,FALSE),Calendar!V29))=2,WEEKNUM(DATE(Settings!$C$8,VLOOKUP(V$3,Settings!$B$12:$F$24,2,FALSE),Calendar!V29),21),""))</f>
        <v/>
      </c>
      <c r="AA29" s="3">
        <f>IF(AA28="","",IF(AA28+1&gt;VLOOKUP(AA$3,Settings!$B$12:$F$24,4,FALSE),"",AA28+1))</f>
        <v>26</v>
      </c>
      <c r="AB29" s="4" t="str">
        <f>IF(AA29="","",VLOOKUP(WEEKDAY(DATE(Settings!$C$8,VLOOKUP(AA$3,Settings!$B$12:$F$24,2,FALSE),Calendar!AA29)),Settings!$I$12:$K$19,3,FALSE))</f>
        <v>Mon</v>
      </c>
      <c r="AC29" s="4" t="str">
        <f>IFERROR(VLOOKUP(DATE(Settings!$C$8,VLOOKUP(AA$3,Settings!$B$12:$F$24,2,FALSE),Calendar!AA29),'Danske helligdage'!$D:$E,2,FALSE),"")</f>
        <v/>
      </c>
      <c r="AD29" s="15" t="str">
        <f>IF(IFERROR(VLOOKUP(DATE(Settings!$C$8,VLOOKUP(AA$3,Settings!$B$12:$F$24,2,FALSE),Calendar!AA29),'Danske helligdage'!$D:$E,2,FALSE),0)&lt;&gt;0,1,"")</f>
        <v/>
      </c>
      <c r="AE29" s="7">
        <f>IF(AA29="","",IF(WEEKDAY(DATE(Settings!$C$8,VLOOKUP(AA$3,Settings!$B$12:$F$24,2,FALSE),Calendar!AA29))=2,WEEKNUM(DATE(Settings!$C$8,VLOOKUP(AA$3,Settings!$B$12:$F$24,2,FALSE),Calendar!AA29),21),""))</f>
        <v>26</v>
      </c>
    </row>
    <row r="30" spans="2:31" x14ac:dyDescent="0.35">
      <c r="B30" s="3">
        <f>IF(B29="","",IF(B29+1&gt;VLOOKUP(B$3,Settings!$B$12:$F$24,4,FALSE),"",B29+1))</f>
        <v>27</v>
      </c>
      <c r="C30" s="4" t="str">
        <f>IF(B30="","",VLOOKUP(WEEKDAY(DATE(Settings!$C$8,VLOOKUP(B$3,Settings!$B$12:$F$24,2,FALSE),Calendar!B30)),Settings!$I$12:$K$19,3,FALSE))</f>
        <v>Thu</v>
      </c>
      <c r="D30" s="4" t="str">
        <f>IFERROR(VLOOKUP(DATE(Settings!$C$8,VLOOKUP(B$3,Settings!$B$12:$F$24,2,FALSE),Calendar!B30),'Danske helligdage'!$D:$E,2,FALSE),"")</f>
        <v/>
      </c>
      <c r="E30" s="15" t="str">
        <f>IF(IFERROR(VLOOKUP(DATE(Settings!$C$8,VLOOKUP(B$3,Settings!$B$12:$F$24,2,FALSE),Calendar!B30),'Danske helligdage'!$D:$E,2,FALSE),0)&lt;&gt;0,1,"")</f>
        <v/>
      </c>
      <c r="F30" s="7" t="str">
        <f>IF(B30="","",IF(WEEKDAY(DATE(Settings!$C$8,VLOOKUP(B$3,Settings!$B$12:$F$24,2,FALSE),Calendar!B30))=2,WEEKNUM(DATE(Settings!$C$8,VLOOKUP(B$3,Settings!$B$12:$F$24,2,FALSE),Calendar!B30),21),""))</f>
        <v/>
      </c>
      <c r="G30" s="3">
        <f>IF(G29="","",IF(G29+1&gt;VLOOKUP(G$3,Settings!$B$12:$F$24,4,FALSE),"",G29+1))</f>
        <v>27</v>
      </c>
      <c r="H30" s="4" t="str">
        <f>IF(G30="","",VLOOKUP(WEEKDAY(DATE(Settings!$C$8,VLOOKUP(G$3,Settings!$B$12:$F$24,2,FALSE),Calendar!G30)),Settings!$I$12:$K$19,3,FALSE))</f>
        <v>Sun</v>
      </c>
      <c r="I30" s="4" t="str">
        <f>IFERROR(VLOOKUP(DATE(Settings!$C$8,VLOOKUP(G$3,Settings!$B$12:$F$24,2,FALSE),Calendar!G30),'Danske helligdage'!$D:$E,2,FALSE),"")</f>
        <v/>
      </c>
      <c r="J30" s="15" t="str">
        <f>IF(IFERROR(VLOOKUP(DATE(Settings!$C$8,VLOOKUP(G$3,Settings!$B$12:$F$24,2,FALSE),Calendar!G30),'Danske helligdage'!$D:$E,2,FALSE),0)&lt;&gt;0,1,"")</f>
        <v/>
      </c>
      <c r="K30" s="7" t="str">
        <f>IF(G30="","",IF(WEEKDAY(DATE(Settings!$C$8,VLOOKUP(G$3,Settings!$B$12:$F$24,2,FALSE),Calendar!G30))=2,WEEKNUM(DATE(Settings!$C$8,VLOOKUP(G$3,Settings!$B$12:$F$24,2,FALSE),Calendar!G30),21),""))</f>
        <v/>
      </c>
      <c r="L30" s="3">
        <f>IF(L29="","",IF(L29+1&gt;VLOOKUP(L$3,Settings!$B$12:$F$24,4,FALSE),"",L29+1))</f>
        <v>27</v>
      </c>
      <c r="M30" s="4" t="str">
        <f>IF(L30="","",VLOOKUP(WEEKDAY(DATE(Settings!$C$8,VLOOKUP(L$3,Settings!$B$12:$F$24,2,FALSE),Calendar!L30)),Settings!$I$12:$K$19,3,FALSE))</f>
        <v>Mon</v>
      </c>
      <c r="N30" s="4" t="str">
        <f>IFERROR(VLOOKUP(DATE(Settings!$C$8,VLOOKUP(L$3,Settings!$B$12:$F$24,2,FALSE),Calendar!L30),'Danske helligdage'!$D:$E,2,FALSE),"")</f>
        <v/>
      </c>
      <c r="O30" s="15" t="str">
        <f>IF(IFERROR(VLOOKUP(DATE(Settings!$C$8,VLOOKUP(L$3,Settings!$B$12:$F$24,2,FALSE),Calendar!L30),'Danske helligdage'!$D:$E,2,FALSE),0)&lt;&gt;0,1,"")</f>
        <v/>
      </c>
      <c r="P30" s="7">
        <f>IF(L30="","",IF(WEEKDAY(DATE(Settings!$C$8,VLOOKUP(L$3,Settings!$B$12:$F$24,2,FALSE),Calendar!L30))=2,WEEKNUM(DATE(Settings!$C$8,VLOOKUP(L$3,Settings!$B$12:$F$24,2,FALSE),Calendar!L30),21),""))</f>
        <v>13</v>
      </c>
      <c r="Q30" s="3">
        <f>IF(Q29="","",IF(Q29+1&gt;VLOOKUP(Q$3,Settings!$B$12:$F$24,4,FALSE),"",Q29+1))</f>
        <v>27</v>
      </c>
      <c r="R30" s="4" t="str">
        <f>IF(Q30="","",VLOOKUP(WEEKDAY(DATE(Settings!$C$8,VLOOKUP(Q$3,Settings!$B$12:$F$24,2,FALSE),Calendar!Q30)),Settings!$I$12:$K$19,3,FALSE))</f>
        <v>Thu</v>
      </c>
      <c r="S30" s="4" t="str">
        <f>IFERROR(VLOOKUP(DATE(Settings!$C$8,VLOOKUP(Q$3,Settings!$B$12:$F$24,2,FALSE),Calendar!Q30),'Danske helligdage'!$D:$E,2,FALSE),"")</f>
        <v/>
      </c>
      <c r="T30" s="15" t="str">
        <f>IF(IFERROR(VLOOKUP(DATE(Settings!$C$8,VLOOKUP(Q$3,Settings!$B$12:$F$24,2,FALSE),Calendar!Q30),'Danske helligdage'!$D:$E,2,FALSE),0)&lt;&gt;0,1,"")</f>
        <v/>
      </c>
      <c r="U30" s="7" t="str">
        <f>IF(Q30="","",IF(WEEKDAY(DATE(Settings!$C$8,VLOOKUP(Q$3,Settings!$B$12:$F$24,2,FALSE),Calendar!Q30))=2,WEEKNUM(DATE(Settings!$C$8,VLOOKUP(Q$3,Settings!$B$12:$F$24,2,FALSE),Calendar!Q30),21),""))</f>
        <v/>
      </c>
      <c r="V30" s="3">
        <f>IF(V29="","",IF(V29+1&gt;VLOOKUP(V$3,Settings!$B$12:$F$24,4,FALSE),"",V29+1))</f>
        <v>27</v>
      </c>
      <c r="W30" s="4" t="str">
        <f>IF(V30="","",VLOOKUP(WEEKDAY(DATE(Settings!$C$8,VLOOKUP(V$3,Settings!$B$12:$F$24,2,FALSE),Calendar!V30)),Settings!$I$12:$K$19,3,FALSE))</f>
        <v>Sat</v>
      </c>
      <c r="X30" s="4" t="str">
        <f>IFERROR(VLOOKUP(DATE(Settings!$C$8,VLOOKUP(V$3,Settings!$B$12:$F$24,2,FALSE),Calendar!V30),'Danske helligdage'!$D:$E,2,FALSE),"")</f>
        <v/>
      </c>
      <c r="Y30" s="15" t="str">
        <f>IF(IFERROR(VLOOKUP(DATE(Settings!$C$8,VLOOKUP(V$3,Settings!$B$12:$F$24,2,FALSE),Calendar!V30),'Danske helligdage'!$D:$E,2,FALSE),0)&lt;&gt;0,1,"")</f>
        <v/>
      </c>
      <c r="Z30" s="7" t="str">
        <f>IF(V30="","",IF(WEEKDAY(DATE(Settings!$C$8,VLOOKUP(V$3,Settings!$B$12:$F$24,2,FALSE),Calendar!V30))=2,WEEKNUM(DATE(Settings!$C$8,VLOOKUP(V$3,Settings!$B$12:$F$24,2,FALSE),Calendar!V30),21),""))</f>
        <v/>
      </c>
      <c r="AA30" s="3">
        <f>IF(AA29="","",IF(AA29+1&gt;VLOOKUP(AA$3,Settings!$B$12:$F$24,4,FALSE),"",AA29+1))</f>
        <v>27</v>
      </c>
      <c r="AB30" s="4" t="str">
        <f>IF(AA30="","",VLOOKUP(WEEKDAY(DATE(Settings!$C$8,VLOOKUP(AA$3,Settings!$B$12:$F$24,2,FALSE),Calendar!AA30)),Settings!$I$12:$K$19,3,FALSE))</f>
        <v>Tue</v>
      </c>
      <c r="AC30" s="4" t="str">
        <f>IFERROR(VLOOKUP(DATE(Settings!$C$8,VLOOKUP(AA$3,Settings!$B$12:$F$24,2,FALSE),Calendar!AA30),'Danske helligdage'!$D:$E,2,FALSE),"")</f>
        <v/>
      </c>
      <c r="AD30" s="15" t="str">
        <f>IF(IFERROR(VLOOKUP(DATE(Settings!$C$8,VLOOKUP(AA$3,Settings!$B$12:$F$24,2,FALSE),Calendar!AA30),'Danske helligdage'!$D:$E,2,FALSE),0)&lt;&gt;0,1,"")</f>
        <v/>
      </c>
      <c r="AE30" s="7" t="str">
        <f>IF(AA30="","",IF(WEEKDAY(DATE(Settings!$C$8,VLOOKUP(AA$3,Settings!$B$12:$F$24,2,FALSE),Calendar!AA30))=2,WEEKNUM(DATE(Settings!$C$8,VLOOKUP(AA$3,Settings!$B$12:$F$24,2,FALSE),Calendar!AA30),21),""))</f>
        <v/>
      </c>
    </row>
    <row r="31" spans="2:31" x14ac:dyDescent="0.35">
      <c r="B31" s="3">
        <f>IF(B30="","",IF(B30+1&gt;VLOOKUP(B$3,Settings!$B$12:$F$24,4,FALSE),"",B30+1))</f>
        <v>28</v>
      </c>
      <c r="C31" s="4" t="str">
        <f>IF(B31="","",VLOOKUP(WEEKDAY(DATE(Settings!$C$8,VLOOKUP(B$3,Settings!$B$12:$F$24,2,FALSE),Calendar!B31)),Settings!$I$12:$K$19,3,FALSE))</f>
        <v>Fri</v>
      </c>
      <c r="D31" s="4" t="str">
        <f>IFERROR(VLOOKUP(DATE(Settings!$C$8,VLOOKUP(B$3,Settings!$B$12:$F$24,2,FALSE),Calendar!B31),'Danske helligdage'!$D:$E,2,FALSE),"")</f>
        <v/>
      </c>
      <c r="E31" s="15" t="str">
        <f>IF(IFERROR(VLOOKUP(DATE(Settings!$C$8,VLOOKUP(B$3,Settings!$B$12:$F$24,2,FALSE),Calendar!B31),'Danske helligdage'!$D:$E,2,FALSE),0)&lt;&gt;0,1,"")</f>
        <v/>
      </c>
      <c r="F31" s="7" t="str">
        <f>IF(B31="","",IF(WEEKDAY(DATE(Settings!$C$8,VLOOKUP(B$3,Settings!$B$12:$F$24,2,FALSE),Calendar!B31))=2,WEEKNUM(DATE(Settings!$C$8,VLOOKUP(B$3,Settings!$B$12:$F$24,2,FALSE),Calendar!B31),21),""))</f>
        <v/>
      </c>
      <c r="G31" s="3">
        <f>IF(G30="","",IF(G30+1&gt;VLOOKUP(G$3,Settings!$B$12:$F$24,4,FALSE),"",G30+1))</f>
        <v>28</v>
      </c>
      <c r="H31" s="4" t="str">
        <f>IF(G31="","",VLOOKUP(WEEKDAY(DATE(Settings!$C$8,VLOOKUP(G$3,Settings!$B$12:$F$24,2,FALSE),Calendar!G31)),Settings!$I$12:$K$19,3,FALSE))</f>
        <v>Mon</v>
      </c>
      <c r="I31" s="4" t="str">
        <f>IFERROR(VLOOKUP(DATE(Settings!$C$8,VLOOKUP(G$3,Settings!$B$12:$F$24,2,FALSE),Calendar!G31),'Danske helligdage'!$D:$E,2,FALSE),"")</f>
        <v/>
      </c>
      <c r="J31" s="15" t="str">
        <f>IF(IFERROR(VLOOKUP(DATE(Settings!$C$8,VLOOKUP(G$3,Settings!$B$12:$F$24,2,FALSE),Calendar!G31),'Danske helligdage'!$D:$E,2,FALSE),0)&lt;&gt;0,1,"")</f>
        <v/>
      </c>
      <c r="K31" s="7">
        <f>IF(G31="","",IF(WEEKDAY(DATE(Settings!$C$8,VLOOKUP(G$3,Settings!$B$12:$F$24,2,FALSE),Calendar!G31))=2,WEEKNUM(DATE(Settings!$C$8,VLOOKUP(G$3,Settings!$B$12:$F$24,2,FALSE),Calendar!G31),21),""))</f>
        <v>9</v>
      </c>
      <c r="L31" s="3">
        <f>IF(L30="","",IF(L30+1&gt;VLOOKUP(L$3,Settings!$B$12:$F$24,4,FALSE),"",L30+1))</f>
        <v>28</v>
      </c>
      <c r="M31" s="4" t="str">
        <f>IF(L31="","",VLOOKUP(WEEKDAY(DATE(Settings!$C$8,VLOOKUP(L$3,Settings!$B$12:$F$24,2,FALSE),Calendar!L31)),Settings!$I$12:$K$19,3,FALSE))</f>
        <v>Tue</v>
      </c>
      <c r="N31" s="4" t="str">
        <f>IFERROR(VLOOKUP(DATE(Settings!$C$8,VLOOKUP(L$3,Settings!$B$12:$F$24,2,FALSE),Calendar!L31),'Danske helligdage'!$D:$E,2,FALSE),"")</f>
        <v/>
      </c>
      <c r="O31" s="15" t="str">
        <f>IF(IFERROR(VLOOKUP(DATE(Settings!$C$8,VLOOKUP(L$3,Settings!$B$12:$F$24,2,FALSE),Calendar!L31),'Danske helligdage'!$D:$E,2,FALSE),0)&lt;&gt;0,1,"")</f>
        <v/>
      </c>
      <c r="P31" s="7" t="str">
        <f>IF(L31="","",IF(WEEKDAY(DATE(Settings!$C$8,VLOOKUP(L$3,Settings!$B$12:$F$24,2,FALSE),Calendar!L31))=2,WEEKNUM(DATE(Settings!$C$8,VLOOKUP(L$3,Settings!$B$12:$F$24,2,FALSE),Calendar!L31),21),""))</f>
        <v/>
      </c>
      <c r="Q31" s="3">
        <f>IF(Q30="","",IF(Q30+1&gt;VLOOKUP(Q$3,Settings!$B$12:$F$24,4,FALSE),"",Q30+1))</f>
        <v>28</v>
      </c>
      <c r="R31" s="4" t="str">
        <f>IF(Q31="","",VLOOKUP(WEEKDAY(DATE(Settings!$C$8,VLOOKUP(Q$3,Settings!$B$12:$F$24,2,FALSE),Calendar!Q31)),Settings!$I$12:$K$19,3,FALSE))</f>
        <v>Fri</v>
      </c>
      <c r="S31" s="4" t="str">
        <f>IFERROR(VLOOKUP(DATE(Settings!$C$8,VLOOKUP(Q$3,Settings!$B$12:$F$24,2,FALSE),Calendar!Q31),'Danske helligdage'!$D:$E,2,FALSE),"")</f>
        <v/>
      </c>
      <c r="T31" s="15" t="str">
        <f>IF(IFERROR(VLOOKUP(DATE(Settings!$C$8,VLOOKUP(Q$3,Settings!$B$12:$F$24,2,FALSE),Calendar!Q31),'Danske helligdage'!$D:$E,2,FALSE),0)&lt;&gt;0,1,"")</f>
        <v/>
      </c>
      <c r="U31" s="7" t="str">
        <f>IF(Q31="","",IF(WEEKDAY(DATE(Settings!$C$8,VLOOKUP(Q$3,Settings!$B$12:$F$24,2,FALSE),Calendar!Q31))=2,WEEKNUM(DATE(Settings!$C$8,VLOOKUP(Q$3,Settings!$B$12:$F$24,2,FALSE),Calendar!Q31),21),""))</f>
        <v/>
      </c>
      <c r="V31" s="3">
        <f>IF(V30="","",IF(V30+1&gt;VLOOKUP(V$3,Settings!$B$12:$F$24,4,FALSE),"",V30+1))</f>
        <v>28</v>
      </c>
      <c r="W31" s="4" t="str">
        <f>IF(V31="","",VLOOKUP(WEEKDAY(DATE(Settings!$C$8,VLOOKUP(V$3,Settings!$B$12:$F$24,2,FALSE),Calendar!V31)),Settings!$I$12:$K$19,3,FALSE))</f>
        <v>Sun</v>
      </c>
      <c r="X31" s="4" t="str">
        <f>IFERROR(VLOOKUP(DATE(Settings!$C$8,VLOOKUP(V$3,Settings!$B$12:$F$24,2,FALSE),Calendar!V31),'Danske helligdage'!$D:$E,2,FALSE),"")</f>
        <v/>
      </c>
      <c r="Y31" s="15" t="str">
        <f>IF(IFERROR(VLOOKUP(DATE(Settings!$C$8,VLOOKUP(V$3,Settings!$B$12:$F$24,2,FALSE),Calendar!V31),'Danske helligdage'!$D:$E,2,FALSE),0)&lt;&gt;0,1,"")</f>
        <v/>
      </c>
      <c r="Z31" s="7" t="str">
        <f>IF(V31="","",IF(WEEKDAY(DATE(Settings!$C$8,VLOOKUP(V$3,Settings!$B$12:$F$24,2,FALSE),Calendar!V31))=2,WEEKNUM(DATE(Settings!$C$8,VLOOKUP(V$3,Settings!$B$12:$F$24,2,FALSE),Calendar!V31),21),""))</f>
        <v/>
      </c>
      <c r="AA31" s="3">
        <f>IF(AA30="","",IF(AA30+1&gt;VLOOKUP(AA$3,Settings!$B$12:$F$24,4,FALSE),"",AA30+1))</f>
        <v>28</v>
      </c>
      <c r="AB31" s="4" t="str">
        <f>IF(AA31="","",VLOOKUP(WEEKDAY(DATE(Settings!$C$8,VLOOKUP(AA$3,Settings!$B$12:$F$24,2,FALSE),Calendar!AA31)),Settings!$I$12:$K$19,3,FALSE))</f>
        <v>Wed</v>
      </c>
      <c r="AC31" s="4" t="str">
        <f>IFERROR(VLOOKUP(DATE(Settings!$C$8,VLOOKUP(AA$3,Settings!$B$12:$F$24,2,FALSE),Calendar!AA31),'Danske helligdage'!$D:$E,2,FALSE),"")</f>
        <v/>
      </c>
      <c r="AD31" s="15" t="str">
        <f>IF(IFERROR(VLOOKUP(DATE(Settings!$C$8,VLOOKUP(AA$3,Settings!$B$12:$F$24,2,FALSE),Calendar!AA31),'Danske helligdage'!$D:$E,2,FALSE),0)&lt;&gt;0,1,"")</f>
        <v/>
      </c>
      <c r="AE31" s="7" t="str">
        <f>IF(AA31="","",IF(WEEKDAY(DATE(Settings!$C$8,VLOOKUP(AA$3,Settings!$B$12:$F$24,2,FALSE),Calendar!AA31))=2,WEEKNUM(DATE(Settings!$C$8,VLOOKUP(AA$3,Settings!$B$12:$F$24,2,FALSE),Calendar!AA31),21),""))</f>
        <v/>
      </c>
    </row>
    <row r="32" spans="2:31" x14ac:dyDescent="0.35">
      <c r="B32" s="3">
        <f>IF(B31="","",IF(B31+1&gt;VLOOKUP(B$3,Settings!$B$12:$F$24,4,FALSE),"",B31+1))</f>
        <v>29</v>
      </c>
      <c r="C32" s="4" t="str">
        <f>IF(B32="","",VLOOKUP(WEEKDAY(DATE(Settings!$C$8,VLOOKUP(B$3,Settings!$B$12:$F$24,2,FALSE),Calendar!B32)),Settings!$I$12:$K$19,3,FALSE))</f>
        <v>Sat</v>
      </c>
      <c r="D32" s="4" t="str">
        <f>IFERROR(VLOOKUP(DATE(Settings!$C$8,VLOOKUP(B$3,Settings!$B$12:$F$24,2,FALSE),Calendar!B32),'Danske helligdage'!$D:$E,2,FALSE),"")</f>
        <v/>
      </c>
      <c r="E32" s="15" t="str">
        <f>IF(IFERROR(VLOOKUP(DATE(Settings!$C$8,VLOOKUP(B$3,Settings!$B$12:$F$24,2,FALSE),Calendar!B32),'Danske helligdage'!$D:$E,2,FALSE),0)&lt;&gt;0,1,"")</f>
        <v/>
      </c>
      <c r="F32" s="7" t="str">
        <f>IF(B32="","",IF(WEEKDAY(DATE(Settings!$C$8,VLOOKUP(B$3,Settings!$B$12:$F$24,2,FALSE),Calendar!B32))=2,WEEKNUM(DATE(Settings!$C$8,VLOOKUP(B$3,Settings!$B$12:$F$24,2,FALSE),Calendar!B32),21),""))</f>
        <v/>
      </c>
      <c r="G32" s="3">
        <f>IF(G31="","",IF(G31+1&gt;VLOOKUP(G$3,Settings!$B$12:$F$24,4,FALSE),"",G31+1))</f>
        <v>29</v>
      </c>
      <c r="H32" s="4" t="str">
        <f>IF(G32="","",VLOOKUP(WEEKDAY(DATE(Settings!$C$8,VLOOKUP(G$3,Settings!$B$12:$F$24,2,FALSE),Calendar!G32)),Settings!$I$12:$K$19,3,FALSE))</f>
        <v>Tue</v>
      </c>
      <c r="I32" s="4" t="str">
        <f>IFERROR(VLOOKUP(DATE(Settings!$C$8,VLOOKUP(G$3,Settings!$B$12:$F$24,2,FALSE),Calendar!G32),'Danske helligdage'!$D:$E,2,FALSE),"")</f>
        <v/>
      </c>
      <c r="J32" s="15" t="str">
        <f>IF(IFERROR(VLOOKUP(DATE(Settings!$C$8,VLOOKUP(G$3,Settings!$B$12:$F$24,2,FALSE),Calendar!G32),'Danske helligdage'!$D:$E,2,FALSE),0)&lt;&gt;0,1,"")</f>
        <v/>
      </c>
      <c r="K32" s="7" t="str">
        <f>IF(G32="","",IF(WEEKDAY(DATE(Settings!$C$8,VLOOKUP(G$3,Settings!$B$12:$F$24,2,FALSE),Calendar!G32))=2,WEEKNUM(DATE(Settings!$C$8,VLOOKUP(G$3,Settings!$B$12:$F$24,2,FALSE),Calendar!G32),21),""))</f>
        <v/>
      </c>
      <c r="L32" s="3">
        <f>IF(L31="","",IF(L31+1&gt;VLOOKUP(L$3,Settings!$B$12:$F$24,4,FALSE),"",L31+1))</f>
        <v>29</v>
      </c>
      <c r="M32" s="4" t="str">
        <f>IF(L32="","",VLOOKUP(WEEKDAY(DATE(Settings!$C$8,VLOOKUP(L$3,Settings!$B$12:$F$24,2,FALSE),Calendar!L32)),Settings!$I$12:$K$19,3,FALSE))</f>
        <v>Wed</v>
      </c>
      <c r="N32" s="4" t="str">
        <f>IFERROR(VLOOKUP(DATE(Settings!$C$8,VLOOKUP(L$3,Settings!$B$12:$F$24,2,FALSE),Calendar!L32),'Danske helligdage'!$D:$E,2,FALSE),"")</f>
        <v/>
      </c>
      <c r="O32" s="15" t="str">
        <f>IF(IFERROR(VLOOKUP(DATE(Settings!$C$8,VLOOKUP(L$3,Settings!$B$12:$F$24,2,FALSE),Calendar!L32),'Danske helligdage'!$D:$E,2,FALSE),0)&lt;&gt;0,1,"")</f>
        <v/>
      </c>
      <c r="P32" s="7" t="str">
        <f>IF(L32="","",IF(WEEKDAY(DATE(Settings!$C$8,VLOOKUP(L$3,Settings!$B$12:$F$24,2,FALSE),Calendar!L32))=2,WEEKNUM(DATE(Settings!$C$8,VLOOKUP(L$3,Settings!$B$12:$F$24,2,FALSE),Calendar!L32),21),""))</f>
        <v/>
      </c>
      <c r="Q32" s="3">
        <f>IF(Q31="","",IF(Q31+1&gt;VLOOKUP(Q$3,Settings!$B$12:$F$24,4,FALSE),"",Q31+1))</f>
        <v>29</v>
      </c>
      <c r="R32" s="4" t="str">
        <f>IF(Q32="","",VLOOKUP(WEEKDAY(DATE(Settings!$C$8,VLOOKUP(Q$3,Settings!$B$12:$F$24,2,FALSE),Calendar!Q32)),Settings!$I$12:$K$19,3,FALSE))</f>
        <v>Sat</v>
      </c>
      <c r="S32" s="4" t="str">
        <f>IFERROR(VLOOKUP(DATE(Settings!$C$8,VLOOKUP(Q$3,Settings!$B$12:$F$24,2,FALSE),Calendar!Q32),'Danske helligdage'!$D:$E,2,FALSE),"")</f>
        <v/>
      </c>
      <c r="T32" s="15" t="str">
        <f>IF(IFERROR(VLOOKUP(DATE(Settings!$C$8,VLOOKUP(Q$3,Settings!$B$12:$F$24,2,FALSE),Calendar!Q32),'Danske helligdage'!$D:$E,2,FALSE),0)&lt;&gt;0,1,"")</f>
        <v/>
      </c>
      <c r="U32" s="7" t="str">
        <f>IF(Q32="","",IF(WEEKDAY(DATE(Settings!$C$8,VLOOKUP(Q$3,Settings!$B$12:$F$24,2,FALSE),Calendar!Q32))=2,WEEKNUM(DATE(Settings!$C$8,VLOOKUP(Q$3,Settings!$B$12:$F$24,2,FALSE),Calendar!Q32),21),""))</f>
        <v/>
      </c>
      <c r="V32" s="3">
        <f>IF(V31="","",IF(V31+1&gt;VLOOKUP(V$3,Settings!$B$12:$F$24,4,FALSE),"",V31+1))</f>
        <v>29</v>
      </c>
      <c r="W32" s="4" t="str">
        <f>IF(V32="","",VLOOKUP(WEEKDAY(DATE(Settings!$C$8,VLOOKUP(V$3,Settings!$B$12:$F$24,2,FALSE),Calendar!V32)),Settings!$I$12:$K$19,3,FALSE))</f>
        <v>Mon</v>
      </c>
      <c r="X32" s="4" t="str">
        <f>IFERROR(VLOOKUP(DATE(Settings!$C$8,VLOOKUP(V$3,Settings!$B$12:$F$24,2,FALSE),Calendar!V32),'Danske helligdage'!$D:$E,2,FALSE),"")</f>
        <v/>
      </c>
      <c r="Y32" s="15" t="str">
        <f>IF(IFERROR(VLOOKUP(DATE(Settings!$C$8,VLOOKUP(V$3,Settings!$B$12:$F$24,2,FALSE),Calendar!V32),'Danske helligdage'!$D:$E,2,FALSE),0)&lt;&gt;0,1,"")</f>
        <v/>
      </c>
      <c r="Z32" s="7">
        <f>IF(V32="","",IF(WEEKDAY(DATE(Settings!$C$8,VLOOKUP(V$3,Settings!$B$12:$F$24,2,FALSE),Calendar!V32))=2,WEEKNUM(DATE(Settings!$C$8,VLOOKUP(V$3,Settings!$B$12:$F$24,2,FALSE),Calendar!V32),21),""))</f>
        <v>22</v>
      </c>
      <c r="AA32" s="3">
        <f>IF(AA31="","",IF(AA31+1&gt;VLOOKUP(AA$3,Settings!$B$12:$F$24,4,FALSE),"",AA31+1))</f>
        <v>29</v>
      </c>
      <c r="AB32" s="4" t="str">
        <f>IF(AA32="","",VLOOKUP(WEEKDAY(DATE(Settings!$C$8,VLOOKUP(AA$3,Settings!$B$12:$F$24,2,FALSE),Calendar!AA32)),Settings!$I$12:$K$19,3,FALSE))</f>
        <v>Thu</v>
      </c>
      <c r="AC32" s="4" t="str">
        <f>IFERROR(VLOOKUP(DATE(Settings!$C$8,VLOOKUP(AA$3,Settings!$B$12:$F$24,2,FALSE),Calendar!AA32),'Danske helligdage'!$D:$E,2,FALSE),"")</f>
        <v/>
      </c>
      <c r="AD32" s="15" t="str">
        <f>IF(IFERROR(VLOOKUP(DATE(Settings!$C$8,VLOOKUP(AA$3,Settings!$B$12:$F$24,2,FALSE),Calendar!AA32),'Danske helligdage'!$D:$E,2,FALSE),0)&lt;&gt;0,1,"")</f>
        <v/>
      </c>
      <c r="AE32" s="7" t="str">
        <f>IF(AA32="","",IF(WEEKDAY(DATE(Settings!$C$8,VLOOKUP(AA$3,Settings!$B$12:$F$24,2,FALSE),Calendar!AA32))=2,WEEKNUM(DATE(Settings!$C$8,VLOOKUP(AA$3,Settings!$B$12:$F$24,2,FALSE),Calendar!AA32),21),""))</f>
        <v/>
      </c>
    </row>
    <row r="33" spans="2:31" x14ac:dyDescent="0.35">
      <c r="B33" s="3">
        <f>IF(B32="","",IF(B32+1&gt;VLOOKUP(B$3,Settings!$B$12:$F$24,4,FALSE),"",B32+1))</f>
        <v>30</v>
      </c>
      <c r="C33" s="4" t="str">
        <f>IF(B33="","",VLOOKUP(WEEKDAY(DATE(Settings!$C$8,VLOOKUP(B$3,Settings!$B$12:$F$24,2,FALSE),Calendar!B33)),Settings!$I$12:$K$19,3,FALSE))</f>
        <v>Sun</v>
      </c>
      <c r="D33" s="4" t="str">
        <f>IFERROR(VLOOKUP(DATE(Settings!$C$8,VLOOKUP(B$3,Settings!$B$12:$F$24,2,FALSE),Calendar!B33),'Danske helligdage'!$D:$E,2,FALSE),"")</f>
        <v/>
      </c>
      <c r="E33" s="15" t="str">
        <f>IF(IFERROR(VLOOKUP(DATE(Settings!$C$8,VLOOKUP(B$3,Settings!$B$12:$F$24,2,FALSE),Calendar!B33),'Danske helligdage'!$D:$E,2,FALSE),0)&lt;&gt;0,1,"")</f>
        <v/>
      </c>
      <c r="F33" s="7" t="str">
        <f>IF(B33="","",IF(WEEKDAY(DATE(Settings!$C$8,VLOOKUP(B$3,Settings!$B$12:$F$24,2,FALSE),Calendar!B33))=2,WEEKNUM(DATE(Settings!$C$8,VLOOKUP(B$3,Settings!$B$12:$F$24,2,FALSE),Calendar!B33),21),""))</f>
        <v/>
      </c>
      <c r="G33" s="3" t="str">
        <f>IF(G32="","",IF(G32+1&gt;VLOOKUP(G$3,Settings!$B$12:$F$24,4,FALSE),"",G32+1))</f>
        <v/>
      </c>
      <c r="H33" s="4" t="str">
        <f>IF(G33="","",VLOOKUP(WEEKDAY(DATE(Settings!$C$8,VLOOKUP(G$3,Settings!$B$12:$F$24,2,FALSE),Calendar!G33)),Settings!$I$12:$K$19,3,FALSE))</f>
        <v/>
      </c>
      <c r="I33" s="4" t="str">
        <f>IFERROR(VLOOKUP(DATE(Settings!$C$8,VLOOKUP(G$3,Settings!$B$12:$F$24,2,FALSE),Calendar!G33),'Danske helligdage'!$D:$E,2,FALSE),"")</f>
        <v/>
      </c>
      <c r="J33" s="15" t="str">
        <f>IF(IFERROR(VLOOKUP(DATE(Settings!$C$8,VLOOKUP(G$3,Settings!$B$12:$F$24,2,FALSE),Calendar!G33),'Danske helligdage'!$D:$E,2,FALSE),0)&lt;&gt;0,1,"")</f>
        <v/>
      </c>
      <c r="K33" s="7" t="str">
        <f>IF(G33="","",IF(WEEKDAY(DATE(Settings!$C$8,VLOOKUP(G$3,Settings!$B$12:$F$24,2,FALSE),Calendar!G33))=2,WEEKNUM(DATE(Settings!$C$8,VLOOKUP(G$3,Settings!$B$12:$F$24,2,FALSE),Calendar!G33),21),""))</f>
        <v/>
      </c>
      <c r="L33" s="3">
        <f>IF(L32="","",IF(L32+1&gt;VLOOKUP(L$3,Settings!$B$12:$F$24,4,FALSE),"",L32+1))</f>
        <v>30</v>
      </c>
      <c r="M33" s="4" t="str">
        <f>IF(L33="","",VLOOKUP(WEEKDAY(DATE(Settings!$C$8,VLOOKUP(L$3,Settings!$B$12:$F$24,2,FALSE),Calendar!L33)),Settings!$I$12:$K$19,3,FALSE))</f>
        <v>Thu</v>
      </c>
      <c r="N33" s="4" t="str">
        <f>IFERROR(VLOOKUP(DATE(Settings!$C$8,VLOOKUP(L$3,Settings!$B$12:$F$24,2,FALSE),Calendar!L33),'Danske helligdage'!$D:$E,2,FALSE),"")</f>
        <v/>
      </c>
      <c r="O33" s="15" t="str">
        <f>IF(IFERROR(VLOOKUP(DATE(Settings!$C$8,VLOOKUP(L$3,Settings!$B$12:$F$24,2,FALSE),Calendar!L33),'Danske helligdage'!$D:$E,2,FALSE),0)&lt;&gt;0,1,"")</f>
        <v/>
      </c>
      <c r="P33" s="7" t="str">
        <f>IF(L33="","",IF(WEEKDAY(DATE(Settings!$C$8,VLOOKUP(L$3,Settings!$B$12:$F$24,2,FALSE),Calendar!L33))=2,WEEKNUM(DATE(Settings!$C$8,VLOOKUP(L$3,Settings!$B$12:$F$24,2,FALSE),Calendar!L33),21),""))</f>
        <v/>
      </c>
      <c r="Q33" s="3">
        <f>IF(Q32="","",IF(Q32+1&gt;VLOOKUP(Q$3,Settings!$B$12:$F$24,4,FALSE),"",Q32+1))</f>
        <v>30</v>
      </c>
      <c r="R33" s="4" t="str">
        <f>IF(Q33="","",VLOOKUP(WEEKDAY(DATE(Settings!$C$8,VLOOKUP(Q$3,Settings!$B$12:$F$24,2,FALSE),Calendar!Q33)),Settings!$I$12:$K$19,3,FALSE))</f>
        <v>Sun</v>
      </c>
      <c r="S33" s="4" t="str">
        <f>IFERROR(VLOOKUP(DATE(Settings!$C$8,VLOOKUP(Q$3,Settings!$B$12:$F$24,2,FALSE),Calendar!Q33),'Danske helligdage'!$D:$E,2,FALSE),"")</f>
        <v/>
      </c>
      <c r="T33" s="15" t="str">
        <f>IF(IFERROR(VLOOKUP(DATE(Settings!$C$8,VLOOKUP(Q$3,Settings!$B$12:$F$24,2,FALSE),Calendar!Q33),'Danske helligdage'!$D:$E,2,FALSE),0)&lt;&gt;0,1,"")</f>
        <v/>
      </c>
      <c r="U33" s="7" t="str">
        <f>IF(Q33="","",IF(WEEKDAY(DATE(Settings!$C$8,VLOOKUP(Q$3,Settings!$B$12:$F$24,2,FALSE),Calendar!Q33))=2,WEEKNUM(DATE(Settings!$C$8,VLOOKUP(Q$3,Settings!$B$12:$F$24,2,FALSE),Calendar!Q33),21),""))</f>
        <v/>
      </c>
      <c r="V33" s="3">
        <f>IF(V32="","",IF(V32+1&gt;VLOOKUP(V$3,Settings!$B$12:$F$24,4,FALSE),"",V32+1))</f>
        <v>30</v>
      </c>
      <c r="W33" s="4" t="str">
        <f>IF(V33="","",VLOOKUP(WEEKDAY(DATE(Settings!$C$8,VLOOKUP(V$3,Settings!$B$12:$F$24,2,FALSE),Calendar!V33)),Settings!$I$12:$K$19,3,FALSE))</f>
        <v>Tue</v>
      </c>
      <c r="X33" s="4" t="str">
        <f>IFERROR(VLOOKUP(DATE(Settings!$C$8,VLOOKUP(V$3,Settings!$B$12:$F$24,2,FALSE),Calendar!V33),'Danske helligdage'!$D:$E,2,FALSE),"")</f>
        <v/>
      </c>
      <c r="Y33" s="15" t="str">
        <f>IF(IFERROR(VLOOKUP(DATE(Settings!$C$8,VLOOKUP(V$3,Settings!$B$12:$F$24,2,FALSE),Calendar!V33),'Danske helligdage'!$D:$E,2,FALSE),0)&lt;&gt;0,1,"")</f>
        <v/>
      </c>
      <c r="Z33" s="7" t="str">
        <f>IF(V33="","",IF(WEEKDAY(DATE(Settings!$C$8,VLOOKUP(V$3,Settings!$B$12:$F$24,2,FALSE),Calendar!V33))=2,WEEKNUM(DATE(Settings!$C$8,VLOOKUP(V$3,Settings!$B$12:$F$24,2,FALSE),Calendar!V33),21),""))</f>
        <v/>
      </c>
      <c r="AA33" s="3">
        <f>IF(AA32="","",IF(AA32+1&gt;VLOOKUP(AA$3,Settings!$B$12:$F$24,4,FALSE),"",AA32+1))</f>
        <v>30</v>
      </c>
      <c r="AB33" s="4" t="str">
        <f>IF(AA33="","",VLOOKUP(WEEKDAY(DATE(Settings!$C$8,VLOOKUP(AA$3,Settings!$B$12:$F$24,2,FALSE),Calendar!AA33)),Settings!$I$12:$K$19,3,FALSE))</f>
        <v>Fri</v>
      </c>
      <c r="AC33" s="4" t="str">
        <f>IFERROR(VLOOKUP(DATE(Settings!$C$8,VLOOKUP(AA$3,Settings!$B$12:$F$24,2,FALSE),Calendar!AA33),'Danske helligdage'!$D:$E,2,FALSE),"")</f>
        <v/>
      </c>
      <c r="AD33" s="15" t="str">
        <f>IF(IFERROR(VLOOKUP(DATE(Settings!$C$8,VLOOKUP(AA$3,Settings!$B$12:$F$24,2,FALSE),Calendar!AA33),'Danske helligdage'!$D:$E,2,FALSE),0)&lt;&gt;0,1,"")</f>
        <v/>
      </c>
      <c r="AE33" s="7" t="str">
        <f>IF(AA33="","",IF(WEEKDAY(DATE(Settings!$C$8,VLOOKUP(AA$3,Settings!$B$12:$F$24,2,FALSE),Calendar!AA33))=2,WEEKNUM(DATE(Settings!$C$8,VLOOKUP(AA$3,Settings!$B$12:$F$24,2,FALSE),Calendar!AA33),21),""))</f>
        <v/>
      </c>
    </row>
    <row r="34" spans="2:31" ht="15" thickBot="1" x14ac:dyDescent="0.4">
      <c r="B34" s="5">
        <f>IF(B33="","",IF(B33+1&gt;VLOOKUP(B$3,Settings!$B$12:$F$24,4,FALSE),"",B33+1))</f>
        <v>31</v>
      </c>
      <c r="C34" s="6" t="str">
        <f>IF(B34="","",VLOOKUP(WEEKDAY(DATE(Settings!$C$8,VLOOKUP(B$3,Settings!$B$12:$F$24,2,FALSE),Calendar!B34)),Settings!$I$12:$K$19,3,FALSE))</f>
        <v>Mon</v>
      </c>
      <c r="D34" s="6" t="str">
        <f>IFERROR(VLOOKUP(DATE(Settings!$C$8,VLOOKUP(B$3,Settings!$B$12:$F$24,2,FALSE),Calendar!B34),'Danske helligdage'!$D:$E,2,FALSE),"")</f>
        <v/>
      </c>
      <c r="E34" s="16" t="str">
        <f>IF(IFERROR(VLOOKUP(DATE(Settings!$C$8,VLOOKUP(B$3,Settings!$B$12:$F$24,2,FALSE),Calendar!B34),'Danske helligdage'!$D:$E,2,FALSE),0)&lt;&gt;0,1,"")</f>
        <v/>
      </c>
      <c r="F34" s="8">
        <f>IF(B34="","",IF(WEEKDAY(DATE(Settings!$C$8,VLOOKUP(B$3,Settings!$B$12:$F$24,2,FALSE),Calendar!B34))=2,WEEKNUM(DATE(Settings!$C$8,VLOOKUP(B$3,Settings!$B$12:$F$24,2,FALSE),Calendar!B34),21),""))</f>
        <v>5</v>
      </c>
      <c r="G34" s="5" t="str">
        <f>IF(G33="","",IF(G33+1&gt;VLOOKUP(G$3,Settings!$B$12:$F$24,4,FALSE),"",G33+1))</f>
        <v/>
      </c>
      <c r="H34" s="6" t="str">
        <f>IF(G34="","",VLOOKUP(WEEKDAY(DATE(Settings!$C$8,VLOOKUP(G$3,Settings!$B$12:$F$24,2,FALSE),Calendar!G34)),Settings!$I$12:$K$19,3,FALSE))</f>
        <v/>
      </c>
      <c r="I34" s="6" t="str">
        <f>IFERROR(VLOOKUP(DATE(Settings!$C$8,VLOOKUP(G$3,Settings!$B$12:$F$24,2,FALSE),Calendar!G34),'Danske helligdage'!$D:$E,2,FALSE),"")</f>
        <v/>
      </c>
      <c r="J34" s="16" t="str">
        <f>IF(IFERROR(VLOOKUP(DATE(Settings!$C$8,VLOOKUP(G$3,Settings!$B$12:$F$24,2,FALSE),Calendar!G34),'Danske helligdage'!$D:$E,2,FALSE),0)&lt;&gt;0,1,"")</f>
        <v/>
      </c>
      <c r="K34" s="8" t="str">
        <f>IF(G34="","",IF(WEEKDAY(DATE(Settings!$C$8,VLOOKUP(G$3,Settings!$B$12:$F$24,2,FALSE),Calendar!G34))=2,WEEKNUM(DATE(Settings!$C$8,VLOOKUP(G$3,Settings!$B$12:$F$24,2,FALSE),Calendar!G34),21),""))</f>
        <v/>
      </c>
      <c r="L34" s="5">
        <f>IF(L33="","",IF(L33+1&gt;VLOOKUP(L$3,Settings!$B$12:$F$24,4,FALSE),"",L33+1))</f>
        <v>31</v>
      </c>
      <c r="M34" s="6" t="str">
        <f>IF(L34="","",VLOOKUP(WEEKDAY(DATE(Settings!$C$8,VLOOKUP(L$3,Settings!$B$12:$F$24,2,FALSE),Calendar!L34)),Settings!$I$12:$K$19,3,FALSE))</f>
        <v>Fri</v>
      </c>
      <c r="N34" s="6" t="str">
        <f>IFERROR(VLOOKUP(DATE(Settings!$C$8,VLOOKUP(L$3,Settings!$B$12:$F$24,2,FALSE),Calendar!L34),'Danske helligdage'!$D:$E,2,FALSE),"")</f>
        <v/>
      </c>
      <c r="O34" s="16" t="str">
        <f>IF(IFERROR(VLOOKUP(DATE(Settings!$C$8,VLOOKUP(L$3,Settings!$B$12:$F$24,2,FALSE),Calendar!L34),'Danske helligdage'!$D:$E,2,FALSE),0)&lt;&gt;0,1,"")</f>
        <v/>
      </c>
      <c r="P34" s="8" t="str">
        <f>IF(L34="","",IF(WEEKDAY(DATE(Settings!$C$8,VLOOKUP(L$3,Settings!$B$12:$F$24,2,FALSE),Calendar!L34))=2,WEEKNUM(DATE(Settings!$C$8,VLOOKUP(L$3,Settings!$B$12:$F$24,2,FALSE),Calendar!L34),21),""))</f>
        <v/>
      </c>
      <c r="Q34" s="5" t="str">
        <f>IF(Q33="","",IF(Q33+1&gt;VLOOKUP(Q$3,Settings!$B$12:$F$24,4,FALSE),"",Q33+1))</f>
        <v/>
      </c>
      <c r="R34" s="6" t="str">
        <f>IF(Q34="","",VLOOKUP(WEEKDAY(DATE(Settings!$C$8,VLOOKUP(Q$3,Settings!$B$12:$F$24,2,FALSE),Calendar!Q34)),Settings!$I$12:$K$19,3,FALSE))</f>
        <v/>
      </c>
      <c r="S34" s="6" t="str">
        <f>IFERROR(VLOOKUP(DATE(Settings!$C$8,VLOOKUP(Q$3,Settings!$B$12:$F$24,2,FALSE),Calendar!Q34),'Danske helligdage'!$D:$E,2,FALSE),"")</f>
        <v/>
      </c>
      <c r="T34" s="16" t="str">
        <f>IF(IFERROR(VLOOKUP(DATE(Settings!$C$8,VLOOKUP(Q$3,Settings!$B$12:$F$24,2,FALSE),Calendar!Q34),'Danske helligdage'!$D:$E,2,FALSE),0)&lt;&gt;0,1,"")</f>
        <v/>
      </c>
      <c r="U34" s="8" t="str">
        <f>IF(Q34="","",IF(WEEKDAY(DATE(Settings!$C$8,VLOOKUP(Q$3,Settings!$B$12:$F$24,2,FALSE),Calendar!Q34))=2,WEEKNUM(DATE(Settings!$C$8,VLOOKUP(Q$3,Settings!$B$12:$F$24,2,FALSE),Calendar!Q34),21),""))</f>
        <v/>
      </c>
      <c r="V34" s="5">
        <f>IF(V33="","",IF(V33+1&gt;VLOOKUP(V$3,Settings!$B$12:$F$24,4,FALSE),"",V33+1))</f>
        <v>31</v>
      </c>
      <c r="W34" s="6" t="str">
        <f>IF(V34="","",VLOOKUP(WEEKDAY(DATE(Settings!$C$8,VLOOKUP(V$3,Settings!$B$12:$F$24,2,FALSE),Calendar!V34)),Settings!$I$12:$K$19,3,FALSE))</f>
        <v>Wed</v>
      </c>
      <c r="X34" s="6" t="str">
        <f>IFERROR(VLOOKUP(DATE(Settings!$C$8,VLOOKUP(V$3,Settings!$B$12:$F$24,2,FALSE),Calendar!V34),'Danske helligdage'!$D:$E,2,FALSE),"")</f>
        <v/>
      </c>
      <c r="Y34" s="16" t="str">
        <f>IF(IFERROR(VLOOKUP(DATE(Settings!$C$8,VLOOKUP(V$3,Settings!$B$12:$F$24,2,FALSE),Calendar!V34),'Danske helligdage'!$D:$E,2,FALSE),0)&lt;&gt;0,1,"")</f>
        <v/>
      </c>
      <c r="Z34" s="8" t="str">
        <f>IF(V34="","",IF(WEEKDAY(DATE(Settings!$C$8,VLOOKUP(V$3,Settings!$B$12:$F$24,2,FALSE),Calendar!V34))=2,WEEKNUM(DATE(Settings!$C$8,VLOOKUP(V$3,Settings!$B$12:$F$24,2,FALSE),Calendar!V34),21),""))</f>
        <v/>
      </c>
      <c r="AA34" s="5" t="str">
        <f>IF(AA33="","",IF(AA33+1&gt;VLOOKUP(AA$3,Settings!$B$12:$F$24,4,FALSE),"",AA33+1))</f>
        <v/>
      </c>
      <c r="AB34" s="6" t="str">
        <f>IF(AA34="","",VLOOKUP(WEEKDAY(DATE(Settings!$C$8,VLOOKUP(AA$3,Settings!$B$12:$F$24,2,FALSE),Calendar!AA34)),Settings!$I$12:$K$19,3,FALSE))</f>
        <v/>
      </c>
      <c r="AC34" s="6" t="str">
        <f>IFERROR(VLOOKUP(DATE(Settings!$C$8,VLOOKUP(AA$3,Settings!$B$12:$F$24,2,FALSE),Calendar!AA34),'Danske helligdage'!$D:$E,2,FALSE),"")</f>
        <v/>
      </c>
      <c r="AD34" s="16" t="str">
        <f>IF(IFERROR(VLOOKUP(DATE(Settings!$C$8,VLOOKUP(AA$3,Settings!$B$12:$F$24,2,FALSE),Calendar!AA34),'Danske helligdage'!$D:$E,2,FALSE),0)&lt;&gt;0,1,"")</f>
        <v/>
      </c>
      <c r="AE34" s="8" t="str">
        <f>IF(AA34="","",IF(WEEKDAY(DATE(Settings!$C$8,VLOOKUP(AA$3,Settings!$B$12:$F$24,2,FALSE),Calendar!AA34))=2,WEEKNUM(DATE(Settings!$C$8,VLOOKUP(AA$3,Settings!$B$12:$F$24,2,FALSE),Calendar!AA34),21),""))</f>
        <v/>
      </c>
    </row>
    <row r="35" spans="2:31" x14ac:dyDescent="0.35">
      <c r="K35" s="2" t="str">
        <f>IF(G35="","",IF(WEEKDAY(DATE(Settings!$C$8,VLOOKUP($G$3,Settings!$B$12:$F$24,2,FALSE),Calendar!G35))=2,WEEKNUM(DATE(Settings!$C$8,VLOOKUP($G$3,Settings!$B$12:$F$24,2,FALSE),Calendar!G35),21),""))</f>
        <v/>
      </c>
    </row>
    <row r="37" spans="2:31" ht="26.5" thickBot="1" x14ac:dyDescent="0.65">
      <c r="B37" s="9" t="str">
        <f>B2</f>
        <v>[ change on Settings sheet ] 2028</v>
      </c>
    </row>
    <row r="38" spans="2:31" ht="23.5" x14ac:dyDescent="0.55000000000000004">
      <c r="B38" s="17" t="s">
        <v>7</v>
      </c>
      <c r="C38" s="18"/>
      <c r="D38" s="18"/>
      <c r="E38" s="18"/>
      <c r="F38" s="19"/>
      <c r="G38" s="17" t="s">
        <v>8</v>
      </c>
      <c r="H38" s="18"/>
      <c r="I38" s="18"/>
      <c r="J38" s="18"/>
      <c r="K38" s="19"/>
      <c r="L38" s="17" t="s">
        <v>9</v>
      </c>
      <c r="M38" s="18"/>
      <c r="N38" s="18"/>
      <c r="O38" s="18"/>
      <c r="P38" s="19"/>
      <c r="Q38" s="17" t="s">
        <v>10</v>
      </c>
      <c r="R38" s="18"/>
      <c r="S38" s="18"/>
      <c r="T38" s="18"/>
      <c r="U38" s="19"/>
      <c r="V38" s="17" t="s">
        <v>11</v>
      </c>
      <c r="W38" s="18"/>
      <c r="X38" s="18"/>
      <c r="Y38" s="18"/>
      <c r="Z38" s="19"/>
      <c r="AA38" s="17" t="s">
        <v>12</v>
      </c>
      <c r="AB38" s="18"/>
      <c r="AC38" s="18"/>
      <c r="AD38" s="18"/>
      <c r="AE38" s="19"/>
    </row>
    <row r="39" spans="2:31" x14ac:dyDescent="0.35">
      <c r="B39" s="3">
        <v>1</v>
      </c>
      <c r="C39" s="4" t="str">
        <f>IF(B39="","",VLOOKUP(WEEKDAY(DATE(Settings!$C$8,VLOOKUP(B$38,Settings!$B$12:$F$24,2,FALSE),Calendar!B39)),Settings!$I$12:$K$19,3,FALSE))</f>
        <v>Sat</v>
      </c>
      <c r="D39" s="4" t="str">
        <f>IFERROR(VLOOKUP(DATE(Settings!$C$8,VLOOKUP(B$38,Settings!$B$12:$F$24,2,FALSE),Calendar!B39),'Danske helligdage'!$D:$E,2,FALSE),"")</f>
        <v/>
      </c>
      <c r="E39" s="15" t="str">
        <f>IF(IFERROR(VLOOKUP(DATE(Settings!$C$8,VLOOKUP(B$38,Settings!$B$12:$F$24,2,FALSE),Calendar!B39),'Danske helligdage'!$D:$E,2,FALSE),0)&lt;&gt;0,1,"")</f>
        <v/>
      </c>
      <c r="F39" s="7" t="str">
        <f>IF(B39="","",IF(WEEKDAY(DATE(Settings!$C$8,VLOOKUP(B$38,Settings!$B$12:$F$24,2,FALSE),Calendar!B39))=2,WEEKNUM(DATE(Settings!$C$8,VLOOKUP(B$38,Settings!$B$12:$F$24,2,FALSE),Calendar!B39),21),""))</f>
        <v/>
      </c>
      <c r="G39" s="3">
        <v>1</v>
      </c>
      <c r="H39" s="4" t="str">
        <f>IF(G39="","",VLOOKUP(WEEKDAY(DATE(Settings!$C$8,VLOOKUP(G$38,Settings!$B$12:$F$24,2,FALSE),Calendar!G39)),Settings!$I$12:$K$19,3,FALSE))</f>
        <v>Tue</v>
      </c>
      <c r="I39" s="4" t="str">
        <f>IFERROR(VLOOKUP(DATE(Settings!$C$8,VLOOKUP(G$38,Settings!$B$12:$F$24,2,FALSE),Calendar!G39),'Danske helligdage'!$D:$E,2,FALSE),"")</f>
        <v/>
      </c>
      <c r="J39" s="15" t="str">
        <f>IF(IFERROR(VLOOKUP(DATE(Settings!$C$8,VLOOKUP(G$38,Settings!$B$12:$F$24,2,FALSE),Calendar!G39),'Danske helligdage'!$D:$E,2,FALSE),0)&lt;&gt;0,1,"")</f>
        <v/>
      </c>
      <c r="K39" s="7" t="str">
        <f>IF(G39="","",IF(WEEKDAY(DATE(Settings!$C$8,VLOOKUP(G$38,Settings!$B$12:$F$24,2,FALSE),Calendar!G39))=2,WEEKNUM(DATE(Settings!$C$8,VLOOKUP(G$38,Settings!$B$12:$F$24,2,FALSE),Calendar!G39),21),""))</f>
        <v/>
      </c>
      <c r="L39" s="3">
        <v>1</v>
      </c>
      <c r="M39" s="4" t="str">
        <f>IF(L39="","",VLOOKUP(WEEKDAY(DATE(Settings!$C$8,VLOOKUP(L$38,Settings!$B$12:$F$24,2,FALSE),Calendar!L39)),Settings!$I$12:$K$19,3,FALSE))</f>
        <v>Fri</v>
      </c>
      <c r="N39" s="4" t="str">
        <f>IFERROR(VLOOKUP(DATE(Settings!$C$8,VLOOKUP(L$38,Settings!$B$12:$F$24,2,FALSE),Calendar!L39),'Danske helligdage'!$D:$E,2,FALSE),"")</f>
        <v/>
      </c>
      <c r="O39" s="15" t="str">
        <f>IF(IFERROR(VLOOKUP(DATE(Settings!$C$8,VLOOKUP(L$38,Settings!$B$12:$F$24,2,FALSE),Calendar!L39),'Danske helligdage'!$D:$E,2,FALSE),0)&lt;&gt;0,1,"")</f>
        <v/>
      </c>
      <c r="P39" s="7" t="str">
        <f>IF(L39="","",IF(WEEKDAY(DATE(Settings!$C$8,VLOOKUP(L$38,Settings!$B$12:$F$24,2,FALSE),Calendar!L39))=2,WEEKNUM(DATE(Settings!$C$8,VLOOKUP(L$38,Settings!$B$12:$F$24,2,FALSE),Calendar!L39),21),""))</f>
        <v/>
      </c>
      <c r="Q39" s="3">
        <v>1</v>
      </c>
      <c r="R39" s="4" t="str">
        <f>IF(Q39="","",VLOOKUP(WEEKDAY(DATE(Settings!$C$8,VLOOKUP(Q$38,Settings!$B$12:$F$24,2,FALSE),Calendar!Q39)),Settings!$I$12:$K$19,3,FALSE))</f>
        <v>Sun</v>
      </c>
      <c r="S39" s="4" t="str">
        <f>IFERROR(VLOOKUP(DATE(Settings!$C$8,VLOOKUP(Q$38,Settings!$B$12:$F$24,2,FALSE),Calendar!Q39),'Danske helligdage'!$D:$E,2,FALSE),"")</f>
        <v/>
      </c>
      <c r="T39" s="15" t="str">
        <f>IF(IFERROR(VLOOKUP(DATE(Settings!$C$8,VLOOKUP(Q$38,Settings!$B$12:$F$24,2,FALSE),Calendar!Q39),'Danske helligdage'!$D:$E,2,FALSE),0)&lt;&gt;0,1,"")</f>
        <v/>
      </c>
      <c r="U39" s="7" t="str">
        <f>IF(Q39="","",IF(WEEKDAY(DATE(Settings!$C$8,VLOOKUP(Q$38,Settings!$B$12:$F$24,2,FALSE),Calendar!Q39))=2,WEEKNUM(DATE(Settings!$C$8,VLOOKUP(Q$38,Settings!$B$12:$F$24,2,FALSE),Calendar!Q39),21),""))</f>
        <v/>
      </c>
      <c r="V39" s="3">
        <v>1</v>
      </c>
      <c r="W39" s="4" t="str">
        <f>IF(V39="","",VLOOKUP(WEEKDAY(DATE(Settings!$C$8,VLOOKUP(V$38,Settings!$B$12:$F$24,2,FALSE),Calendar!V39)),Settings!$I$12:$K$19,3,FALSE))</f>
        <v>Wed</v>
      </c>
      <c r="X39" s="4" t="str">
        <f>IFERROR(VLOOKUP(DATE(Settings!$C$8,VLOOKUP(V$38,Settings!$B$12:$F$24,2,FALSE),Calendar!V39),'Danske helligdage'!$D:$E,2,FALSE),"")</f>
        <v/>
      </c>
      <c r="Y39" s="15" t="str">
        <f>IF(IFERROR(VLOOKUP(DATE(Settings!$C$8,VLOOKUP(V$38,Settings!$B$12:$F$24,2,FALSE),Calendar!V39),'Danske helligdage'!$D:$E,2,FALSE),0)&lt;&gt;0,1,"")</f>
        <v/>
      </c>
      <c r="Z39" s="7" t="str">
        <f>IF(V39="","",IF(WEEKDAY(DATE(Settings!$C$8,VLOOKUP(V$38,Settings!$B$12:$F$24,2,FALSE),Calendar!V39))=2,WEEKNUM(DATE(Settings!$C$8,VLOOKUP(V$38,Settings!$B$12:$F$24,2,FALSE),Calendar!V39),21),""))</f>
        <v/>
      </c>
      <c r="AA39" s="3">
        <v>1</v>
      </c>
      <c r="AB39" s="4" t="str">
        <f>IF(AA39="","",VLOOKUP(WEEKDAY(DATE(Settings!$C$8,VLOOKUP(AA$38,Settings!$B$12:$F$24,2,FALSE),Calendar!AA39)),Settings!$I$12:$K$19,3,FALSE))</f>
        <v>Fri</v>
      </c>
      <c r="AC39" s="4" t="str">
        <f>IFERROR(VLOOKUP(DATE(Settings!$C$8,VLOOKUP(AA$38,Settings!$B$12:$F$24,2,FALSE),Calendar!AA39),'Danske helligdage'!$D:$E,2,FALSE),"")</f>
        <v/>
      </c>
      <c r="AD39" s="15" t="str">
        <f>IF(IFERROR(VLOOKUP(DATE(Settings!$C$8,VLOOKUP(AA$38,Settings!$B$12:$F$24,2,FALSE),Calendar!AA39),'Danske helligdage'!$D:$E,2,FALSE),0)&lt;&gt;0,1,"")</f>
        <v/>
      </c>
      <c r="AE39" s="7" t="str">
        <f>IF(AA39="","",IF(WEEKDAY(DATE(Settings!$C$8,VLOOKUP(AA$38,Settings!$B$12:$F$24,2,FALSE),Calendar!AA39))=2,WEEKNUM(DATE(Settings!$C$8,VLOOKUP(AA$38,Settings!$B$12:$F$24,2,FALSE),Calendar!AA39),21),""))</f>
        <v/>
      </c>
    </row>
    <row r="40" spans="2:31" x14ac:dyDescent="0.35">
      <c r="B40" s="3">
        <f>IF(B39="","",IF(B39+1&gt;VLOOKUP(B$38,Settings!$B$12:$F$24,4,FALSE),"",B39+1))</f>
        <v>2</v>
      </c>
      <c r="C40" s="4" t="str">
        <f>IF(B40="","",VLOOKUP(WEEKDAY(DATE(Settings!$C$8,VLOOKUP(B$38,Settings!$B$12:$F$24,2,FALSE),Calendar!B40)),Settings!$I$12:$K$19,3,FALSE))</f>
        <v>Sun</v>
      </c>
      <c r="D40" s="14" t="str">
        <f>IFERROR(VLOOKUP(DATE(Settings!$C$8,VLOOKUP(B$38,Settings!$B$12:$F$24,2,FALSE),Calendar!B40),'Danske helligdage'!$D:$E,2,FALSE),"")</f>
        <v/>
      </c>
      <c r="E40" s="15" t="str">
        <f>IF(IFERROR(VLOOKUP(DATE(Settings!$C$8,VLOOKUP(B$38,Settings!$B$12:$F$24,2,FALSE),Calendar!B40),'Danske helligdage'!$D:$E,2,FALSE),0)&lt;&gt;0,1,"")</f>
        <v/>
      </c>
      <c r="F40" s="7" t="str">
        <f>IF(B40="","",IF(WEEKDAY(DATE(Settings!$C$8,VLOOKUP(B$38,Settings!$B$12:$F$24,2,FALSE),Calendar!B40))=2,WEEKNUM(DATE(Settings!$C$8,VLOOKUP(B$38,Settings!$B$12:$F$24,2,FALSE),Calendar!B40),21),""))</f>
        <v/>
      </c>
      <c r="G40" s="3">
        <f>IF(G39="","",IF(G39+1&gt;VLOOKUP(G$38,Settings!$B$12:$F$24,4,FALSE),"",G39+1))</f>
        <v>2</v>
      </c>
      <c r="H40" s="4" t="str">
        <f>IF(G40="","",VLOOKUP(WEEKDAY(DATE(Settings!$C$8,VLOOKUP(G$38,Settings!$B$12:$F$24,2,FALSE),Calendar!G40)),Settings!$I$12:$K$19,3,FALSE))</f>
        <v>Wed</v>
      </c>
      <c r="I40" s="14" t="str">
        <f>IFERROR(VLOOKUP(DATE(Settings!$C$8,VLOOKUP(G$38,Settings!$B$12:$F$24,2,FALSE),Calendar!G40),'Danske helligdage'!$D:$E,2,FALSE),"")</f>
        <v/>
      </c>
      <c r="J40" s="15" t="str">
        <f>IF(IFERROR(VLOOKUP(DATE(Settings!$C$8,VLOOKUP(G$38,Settings!$B$12:$F$24,2,FALSE),Calendar!G40),'Danske helligdage'!$D:$E,2,FALSE),0)&lt;&gt;0,1,"")</f>
        <v/>
      </c>
      <c r="K40" s="7" t="str">
        <f>IF(G40="","",IF(WEEKDAY(DATE(Settings!$C$8,VLOOKUP(G$38,Settings!$B$12:$F$24,2,FALSE),Calendar!G40))=2,WEEKNUM(DATE(Settings!$C$8,VLOOKUP(G$38,Settings!$B$12:$F$24,2,FALSE),Calendar!G40),21),""))</f>
        <v/>
      </c>
      <c r="L40" s="3">
        <f>IF(L39="","",IF(L39+1&gt;VLOOKUP(L$38,Settings!$B$12:$F$24,4,FALSE),"",L39+1))</f>
        <v>2</v>
      </c>
      <c r="M40" s="4" t="str">
        <f>IF(L40="","",VLOOKUP(WEEKDAY(DATE(Settings!$C$8,VLOOKUP(L$38,Settings!$B$12:$F$24,2,FALSE),Calendar!L40)),Settings!$I$12:$K$19,3,FALSE))</f>
        <v>Sat</v>
      </c>
      <c r="N40" s="14" t="str">
        <f>IFERROR(VLOOKUP(DATE(Settings!$C$8,VLOOKUP(L$38,Settings!$B$12:$F$24,2,FALSE),Calendar!L40),'Danske helligdage'!$D:$E,2,FALSE),"")</f>
        <v/>
      </c>
      <c r="O40" s="15" t="str">
        <f>IF(IFERROR(VLOOKUP(DATE(Settings!$C$8,VLOOKUP(L$38,Settings!$B$12:$F$24,2,FALSE),Calendar!L40),'Danske helligdage'!$D:$E,2,FALSE),0)&lt;&gt;0,1,"")</f>
        <v/>
      </c>
      <c r="P40" s="7" t="str">
        <f>IF(L40="","",IF(WEEKDAY(DATE(Settings!$C$8,VLOOKUP(L$38,Settings!$B$12:$F$24,2,FALSE),Calendar!L40))=2,WEEKNUM(DATE(Settings!$C$8,VLOOKUP(L$38,Settings!$B$12:$F$24,2,FALSE),Calendar!L40),21),""))</f>
        <v/>
      </c>
      <c r="Q40" s="3">
        <f>IF(Q39="","",IF(Q39+1&gt;VLOOKUP(Q$38,Settings!$B$12:$F$24,4,FALSE),"",Q39+1))</f>
        <v>2</v>
      </c>
      <c r="R40" s="4" t="str">
        <f>IF(Q40="","",VLOOKUP(WEEKDAY(DATE(Settings!$C$8,VLOOKUP(Q$38,Settings!$B$12:$F$24,2,FALSE),Calendar!Q40)),Settings!$I$12:$K$19,3,FALSE))</f>
        <v>Mon</v>
      </c>
      <c r="S40" s="14" t="str">
        <f>IFERROR(VLOOKUP(DATE(Settings!$C$8,VLOOKUP(Q$38,Settings!$B$12:$F$24,2,FALSE),Calendar!Q40),'Danske helligdage'!$D:$E,2,FALSE),"")</f>
        <v/>
      </c>
      <c r="T40" s="15" t="str">
        <f>IF(IFERROR(VLOOKUP(DATE(Settings!$C$8,VLOOKUP(Q$38,Settings!$B$12:$F$24,2,FALSE),Calendar!Q40),'Danske helligdage'!$D:$E,2,FALSE),0)&lt;&gt;0,1,"")</f>
        <v/>
      </c>
      <c r="U40" s="7">
        <f>IF(Q40="","",IF(WEEKDAY(DATE(Settings!$C$8,VLOOKUP(Q$38,Settings!$B$12:$F$24,2,FALSE),Calendar!Q40))=2,WEEKNUM(DATE(Settings!$C$8,VLOOKUP(Q$38,Settings!$B$12:$F$24,2,FALSE),Calendar!Q40),21),""))</f>
        <v>40</v>
      </c>
      <c r="V40" s="3">
        <f>IF(V39="","",IF(V39+1&gt;VLOOKUP(V$38,Settings!$B$12:$F$24,4,FALSE),"",V39+1))</f>
        <v>2</v>
      </c>
      <c r="W40" s="4" t="str">
        <f>IF(V40="","",VLOOKUP(WEEKDAY(DATE(Settings!$C$8,VLOOKUP(V$38,Settings!$B$12:$F$24,2,FALSE),Calendar!V40)),Settings!$I$12:$K$19,3,FALSE))</f>
        <v>Thu</v>
      </c>
      <c r="X40" s="14" t="str">
        <f>IFERROR(VLOOKUP(DATE(Settings!$C$8,VLOOKUP(V$38,Settings!$B$12:$F$24,2,FALSE),Calendar!V40),'Danske helligdage'!$D:$E,2,FALSE),"")</f>
        <v/>
      </c>
      <c r="Y40" s="15" t="str">
        <f>IF(IFERROR(VLOOKUP(DATE(Settings!$C$8,VLOOKUP(V$38,Settings!$B$12:$F$24,2,FALSE),Calendar!V40),'Danske helligdage'!$D:$E,2,FALSE),0)&lt;&gt;0,1,"")</f>
        <v/>
      </c>
      <c r="Z40" s="7" t="str">
        <f>IF(V40="","",IF(WEEKDAY(DATE(Settings!$C$8,VLOOKUP(V$38,Settings!$B$12:$F$24,2,FALSE),Calendar!V40))=2,WEEKNUM(DATE(Settings!$C$8,VLOOKUP(V$38,Settings!$B$12:$F$24,2,FALSE),Calendar!V40),21),""))</f>
        <v/>
      </c>
      <c r="AA40" s="3">
        <f>IF(AA39="","",IF(AA39+1&gt;VLOOKUP(AA$38,Settings!$B$12:$F$24,4,FALSE),"",AA39+1))</f>
        <v>2</v>
      </c>
      <c r="AB40" s="4" t="str">
        <f>IF(AA40="","",VLOOKUP(WEEKDAY(DATE(Settings!$C$8,VLOOKUP(AA$38,Settings!$B$12:$F$24,2,FALSE),Calendar!AA40)),Settings!$I$12:$K$19,3,FALSE))</f>
        <v>Sat</v>
      </c>
      <c r="AC40" s="14" t="str">
        <f>IFERROR(VLOOKUP(DATE(Settings!$C$8,VLOOKUP(AA$38,Settings!$B$12:$F$24,2,FALSE),Calendar!AA40),'Danske helligdage'!$D:$E,2,FALSE),"")</f>
        <v/>
      </c>
      <c r="AD40" s="15" t="str">
        <f>IF(IFERROR(VLOOKUP(DATE(Settings!$C$8,VLOOKUP(AA$38,Settings!$B$12:$F$24,2,FALSE),Calendar!AA40),'Danske helligdage'!$D:$E,2,FALSE),0)&lt;&gt;0,1,"")</f>
        <v/>
      </c>
      <c r="AE40" s="7" t="str">
        <f>IF(AA40="","",IF(WEEKDAY(DATE(Settings!$C$8,VLOOKUP(AA$38,Settings!$B$12:$F$24,2,FALSE),Calendar!AA40))=2,WEEKNUM(DATE(Settings!$C$8,VLOOKUP(AA$38,Settings!$B$12:$F$24,2,FALSE),Calendar!AA40),21),""))</f>
        <v/>
      </c>
    </row>
    <row r="41" spans="2:31" x14ac:dyDescent="0.35">
      <c r="B41" s="3">
        <f>IF(B40="","",IF(B40+1&gt;VLOOKUP(B$38,Settings!$B$12:$F$24,4,FALSE),"",B40+1))</f>
        <v>3</v>
      </c>
      <c r="C41" s="4" t="str">
        <f>IF(B41="","",VLOOKUP(WEEKDAY(DATE(Settings!$C$8,VLOOKUP(B$38,Settings!$B$12:$F$24,2,FALSE),Calendar!B41)),Settings!$I$12:$K$19,3,FALSE))</f>
        <v>Mon</v>
      </c>
      <c r="D41" s="4" t="str">
        <f>IFERROR(VLOOKUP(DATE(Settings!$C$8,VLOOKUP(B$38,Settings!$B$12:$F$24,2,FALSE),Calendar!B41),'Danske helligdage'!$D:$E,2,FALSE),"")</f>
        <v/>
      </c>
      <c r="E41" s="15" t="str">
        <f>IF(IFERROR(VLOOKUP(DATE(Settings!$C$8,VLOOKUP(B$38,Settings!$B$12:$F$24,2,FALSE),Calendar!B41),'Danske helligdage'!$D:$E,2,FALSE),0)&lt;&gt;0,1,"")</f>
        <v/>
      </c>
      <c r="F41" s="7">
        <f>IF(B41="","",IF(WEEKDAY(DATE(Settings!$C$8,VLOOKUP(B$38,Settings!$B$12:$F$24,2,FALSE),Calendar!B41))=2,WEEKNUM(DATE(Settings!$C$8,VLOOKUP(B$38,Settings!$B$12:$F$24,2,FALSE),Calendar!B41),21),""))</f>
        <v>27</v>
      </c>
      <c r="G41" s="3">
        <f>IF(G40="","",IF(G40+1&gt;VLOOKUP(G$38,Settings!$B$12:$F$24,4,FALSE),"",G40+1))</f>
        <v>3</v>
      </c>
      <c r="H41" s="4" t="str">
        <f>IF(G41="","",VLOOKUP(WEEKDAY(DATE(Settings!$C$8,VLOOKUP(G$38,Settings!$B$12:$F$24,2,FALSE),Calendar!G41)),Settings!$I$12:$K$19,3,FALSE))</f>
        <v>Thu</v>
      </c>
      <c r="I41" s="4" t="str">
        <f>IFERROR(VLOOKUP(DATE(Settings!$C$8,VLOOKUP(G$38,Settings!$B$12:$F$24,2,FALSE),Calendar!G41),'Danske helligdage'!$D:$E,2,FALSE),"")</f>
        <v/>
      </c>
      <c r="J41" s="15" t="str">
        <f>IF(IFERROR(VLOOKUP(DATE(Settings!$C$8,VLOOKUP(G$38,Settings!$B$12:$F$24,2,FALSE),Calendar!G41),'Danske helligdage'!$D:$E,2,FALSE),0)&lt;&gt;0,1,"")</f>
        <v/>
      </c>
      <c r="K41" s="7" t="str">
        <f>IF(G41="","",IF(WEEKDAY(DATE(Settings!$C$8,VLOOKUP(G$38,Settings!$B$12:$F$24,2,FALSE),Calendar!G41))=2,WEEKNUM(DATE(Settings!$C$8,VLOOKUP(G$38,Settings!$B$12:$F$24,2,FALSE),Calendar!G41),21),""))</f>
        <v/>
      </c>
      <c r="L41" s="3">
        <f>IF(L40="","",IF(L40+1&gt;VLOOKUP(L$38,Settings!$B$12:$F$24,4,FALSE),"",L40+1))</f>
        <v>3</v>
      </c>
      <c r="M41" s="4" t="str">
        <f>IF(L41="","",VLOOKUP(WEEKDAY(DATE(Settings!$C$8,VLOOKUP(L$38,Settings!$B$12:$F$24,2,FALSE),Calendar!L41)),Settings!$I$12:$K$19,3,FALSE))</f>
        <v>Sun</v>
      </c>
      <c r="N41" s="4" t="str">
        <f>IFERROR(VLOOKUP(DATE(Settings!$C$8,VLOOKUP(L$38,Settings!$B$12:$F$24,2,FALSE),Calendar!L41),'Danske helligdage'!$D:$E,2,FALSE),"")</f>
        <v/>
      </c>
      <c r="O41" s="15" t="str">
        <f>IF(IFERROR(VLOOKUP(DATE(Settings!$C$8,VLOOKUP(L$38,Settings!$B$12:$F$24,2,FALSE),Calendar!L41),'Danske helligdage'!$D:$E,2,FALSE),0)&lt;&gt;0,1,"")</f>
        <v/>
      </c>
      <c r="P41" s="7" t="str">
        <f>IF(L41="","",IF(WEEKDAY(DATE(Settings!$C$8,VLOOKUP(L$38,Settings!$B$12:$F$24,2,FALSE),Calendar!L41))=2,WEEKNUM(DATE(Settings!$C$8,VLOOKUP(L$38,Settings!$B$12:$F$24,2,FALSE),Calendar!L41),21),""))</f>
        <v/>
      </c>
      <c r="Q41" s="3">
        <f>IF(Q40="","",IF(Q40+1&gt;VLOOKUP(Q$38,Settings!$B$12:$F$24,4,FALSE),"",Q40+1))</f>
        <v>3</v>
      </c>
      <c r="R41" s="4" t="str">
        <f>IF(Q41="","",VLOOKUP(WEEKDAY(DATE(Settings!$C$8,VLOOKUP(Q$38,Settings!$B$12:$F$24,2,FALSE),Calendar!Q41)),Settings!$I$12:$K$19,3,FALSE))</f>
        <v>Tue</v>
      </c>
      <c r="S41" s="4" t="str">
        <f>IFERROR(VLOOKUP(DATE(Settings!$C$8,VLOOKUP(Q$38,Settings!$B$12:$F$24,2,FALSE),Calendar!Q41),'Danske helligdage'!$D:$E,2,FALSE),"")</f>
        <v/>
      </c>
      <c r="T41" s="15" t="str">
        <f>IF(IFERROR(VLOOKUP(DATE(Settings!$C$8,VLOOKUP(Q$38,Settings!$B$12:$F$24,2,FALSE),Calendar!Q41),'Danske helligdage'!$D:$E,2,FALSE),0)&lt;&gt;0,1,"")</f>
        <v/>
      </c>
      <c r="U41" s="7" t="str">
        <f>IF(Q41="","",IF(WEEKDAY(DATE(Settings!$C$8,VLOOKUP(Q$38,Settings!$B$12:$F$24,2,FALSE),Calendar!Q41))=2,WEEKNUM(DATE(Settings!$C$8,VLOOKUP(Q$38,Settings!$B$12:$F$24,2,FALSE),Calendar!Q41),21),""))</f>
        <v/>
      </c>
      <c r="V41" s="3">
        <f>IF(V40="","",IF(V40+1&gt;VLOOKUP(V$38,Settings!$B$12:$F$24,4,FALSE),"",V40+1))</f>
        <v>3</v>
      </c>
      <c r="W41" s="4" t="str">
        <f>IF(V41="","",VLOOKUP(WEEKDAY(DATE(Settings!$C$8,VLOOKUP(V$38,Settings!$B$12:$F$24,2,FALSE),Calendar!V41)),Settings!$I$12:$K$19,3,FALSE))</f>
        <v>Fri</v>
      </c>
      <c r="X41" s="4" t="str">
        <f>IFERROR(VLOOKUP(DATE(Settings!$C$8,VLOOKUP(V$38,Settings!$B$12:$F$24,2,FALSE),Calendar!V41),'Danske helligdage'!$D:$E,2,FALSE),"")</f>
        <v/>
      </c>
      <c r="Y41" s="15" t="str">
        <f>IF(IFERROR(VLOOKUP(DATE(Settings!$C$8,VLOOKUP(V$38,Settings!$B$12:$F$24,2,FALSE),Calendar!V41),'Danske helligdage'!$D:$E,2,FALSE),0)&lt;&gt;0,1,"")</f>
        <v/>
      </c>
      <c r="Z41" s="7" t="str">
        <f>IF(V41="","",IF(WEEKDAY(DATE(Settings!$C$8,VLOOKUP(V$38,Settings!$B$12:$F$24,2,FALSE),Calendar!V41))=2,WEEKNUM(DATE(Settings!$C$8,VLOOKUP(V$38,Settings!$B$12:$F$24,2,FALSE),Calendar!V41),21),""))</f>
        <v/>
      </c>
      <c r="AA41" s="3">
        <f>IF(AA40="","",IF(AA40+1&gt;VLOOKUP(AA$38,Settings!$B$12:$F$24,4,FALSE),"",AA40+1))</f>
        <v>3</v>
      </c>
      <c r="AB41" s="4" t="str">
        <f>IF(AA41="","",VLOOKUP(WEEKDAY(DATE(Settings!$C$8,VLOOKUP(AA$38,Settings!$B$12:$F$24,2,FALSE),Calendar!AA41)),Settings!$I$12:$K$19,3,FALSE))</f>
        <v>Sun</v>
      </c>
      <c r="AC41" s="4" t="str">
        <f>IFERROR(VLOOKUP(DATE(Settings!$C$8,VLOOKUP(AA$38,Settings!$B$12:$F$24,2,FALSE),Calendar!AA41),'Danske helligdage'!$D:$E,2,FALSE),"")</f>
        <v/>
      </c>
      <c r="AD41" s="15" t="str">
        <f>IF(IFERROR(VLOOKUP(DATE(Settings!$C$8,VLOOKUP(AA$38,Settings!$B$12:$F$24,2,FALSE),Calendar!AA41),'Danske helligdage'!$D:$E,2,FALSE),0)&lt;&gt;0,1,"")</f>
        <v/>
      </c>
      <c r="AE41" s="7" t="str">
        <f>IF(AA41="","",IF(WEEKDAY(DATE(Settings!$C$8,VLOOKUP(AA$38,Settings!$B$12:$F$24,2,FALSE),Calendar!AA41))=2,WEEKNUM(DATE(Settings!$C$8,VLOOKUP(AA$38,Settings!$B$12:$F$24,2,FALSE),Calendar!AA41),21),""))</f>
        <v/>
      </c>
    </row>
    <row r="42" spans="2:31" x14ac:dyDescent="0.35">
      <c r="B42" s="3">
        <f>IF(B41="","",IF(B41+1&gt;VLOOKUP(B$38,Settings!$B$12:$F$24,4,FALSE),"",B41+1))</f>
        <v>4</v>
      </c>
      <c r="C42" s="4" t="str">
        <f>IF(B42="","",VLOOKUP(WEEKDAY(DATE(Settings!$C$8,VLOOKUP(B$38,Settings!$B$12:$F$24,2,FALSE),Calendar!B42)),Settings!$I$12:$K$19,3,FALSE))</f>
        <v>Tue</v>
      </c>
      <c r="D42" s="4" t="str">
        <f>IFERROR(VLOOKUP(DATE(Settings!$C$8,VLOOKUP(B$38,Settings!$B$12:$F$24,2,FALSE),Calendar!B42),'Danske helligdage'!$D:$E,2,FALSE),"")</f>
        <v/>
      </c>
      <c r="E42" s="15" t="str">
        <f>IF(IFERROR(VLOOKUP(DATE(Settings!$C$8,VLOOKUP(B$38,Settings!$B$12:$F$24,2,FALSE),Calendar!B42),'Danske helligdage'!$D:$E,2,FALSE),0)&lt;&gt;0,1,"")</f>
        <v/>
      </c>
      <c r="F42" s="7" t="str">
        <f>IF(B42="","",IF(WEEKDAY(DATE(Settings!$C$8,VLOOKUP(B$38,Settings!$B$12:$F$24,2,FALSE),Calendar!B42))=2,WEEKNUM(DATE(Settings!$C$8,VLOOKUP(B$38,Settings!$B$12:$F$24,2,FALSE),Calendar!B42),21),""))</f>
        <v/>
      </c>
      <c r="G42" s="3">
        <f>IF(G41="","",IF(G41+1&gt;VLOOKUP(G$38,Settings!$B$12:$F$24,4,FALSE),"",G41+1))</f>
        <v>4</v>
      </c>
      <c r="H42" s="4" t="str">
        <f>IF(G42="","",VLOOKUP(WEEKDAY(DATE(Settings!$C$8,VLOOKUP(G$38,Settings!$B$12:$F$24,2,FALSE),Calendar!G42)),Settings!$I$12:$K$19,3,FALSE))</f>
        <v>Fri</v>
      </c>
      <c r="I42" s="4" t="str">
        <f>IFERROR(VLOOKUP(DATE(Settings!$C$8,VLOOKUP(G$38,Settings!$B$12:$F$24,2,FALSE),Calendar!G42),'Danske helligdage'!$D:$E,2,FALSE),"")</f>
        <v/>
      </c>
      <c r="J42" s="15" t="str">
        <f>IF(IFERROR(VLOOKUP(DATE(Settings!$C$8,VLOOKUP(G$38,Settings!$B$12:$F$24,2,FALSE),Calendar!G42),'Danske helligdage'!$D:$E,2,FALSE),0)&lt;&gt;0,1,"")</f>
        <v/>
      </c>
      <c r="K42" s="7" t="str">
        <f>IF(G42="","",IF(WEEKDAY(DATE(Settings!$C$8,VLOOKUP(G$38,Settings!$B$12:$F$24,2,FALSE),Calendar!G42))=2,WEEKNUM(DATE(Settings!$C$8,VLOOKUP(G$38,Settings!$B$12:$F$24,2,FALSE),Calendar!G42),21),""))</f>
        <v/>
      </c>
      <c r="L42" s="3">
        <f>IF(L41="","",IF(L41+1&gt;VLOOKUP(L$38,Settings!$B$12:$F$24,4,FALSE),"",L41+1))</f>
        <v>4</v>
      </c>
      <c r="M42" s="4" t="str">
        <f>IF(L42="","",VLOOKUP(WEEKDAY(DATE(Settings!$C$8,VLOOKUP(L$38,Settings!$B$12:$F$24,2,FALSE),Calendar!L42)),Settings!$I$12:$K$19,3,FALSE))</f>
        <v>Mon</v>
      </c>
      <c r="N42" s="4" t="str">
        <f>IFERROR(VLOOKUP(DATE(Settings!$C$8,VLOOKUP(L$38,Settings!$B$12:$F$24,2,FALSE),Calendar!L42),'Danske helligdage'!$D:$E,2,FALSE),"")</f>
        <v/>
      </c>
      <c r="O42" s="15" t="str">
        <f>IF(IFERROR(VLOOKUP(DATE(Settings!$C$8,VLOOKUP(L$38,Settings!$B$12:$F$24,2,FALSE),Calendar!L42),'Danske helligdage'!$D:$E,2,FALSE),0)&lt;&gt;0,1,"")</f>
        <v/>
      </c>
      <c r="P42" s="7">
        <f>IF(L42="","",IF(WEEKDAY(DATE(Settings!$C$8,VLOOKUP(L$38,Settings!$B$12:$F$24,2,FALSE),Calendar!L42))=2,WEEKNUM(DATE(Settings!$C$8,VLOOKUP(L$38,Settings!$B$12:$F$24,2,FALSE),Calendar!L42),21),""))</f>
        <v>36</v>
      </c>
      <c r="Q42" s="3">
        <f>IF(Q41="","",IF(Q41+1&gt;VLOOKUP(Q$38,Settings!$B$12:$F$24,4,FALSE),"",Q41+1))</f>
        <v>4</v>
      </c>
      <c r="R42" s="4" t="str">
        <f>IF(Q42="","",VLOOKUP(WEEKDAY(DATE(Settings!$C$8,VLOOKUP(Q$38,Settings!$B$12:$F$24,2,FALSE),Calendar!Q42)),Settings!$I$12:$K$19,3,FALSE))</f>
        <v>Wed</v>
      </c>
      <c r="S42" s="4" t="str">
        <f>IFERROR(VLOOKUP(DATE(Settings!$C$8,VLOOKUP(Q$38,Settings!$B$12:$F$24,2,FALSE),Calendar!Q42),'Danske helligdage'!$D:$E,2,FALSE),"")</f>
        <v/>
      </c>
      <c r="T42" s="15" t="str">
        <f>IF(IFERROR(VLOOKUP(DATE(Settings!$C$8,VLOOKUP(Q$38,Settings!$B$12:$F$24,2,FALSE),Calendar!Q42),'Danske helligdage'!$D:$E,2,FALSE),0)&lt;&gt;0,1,"")</f>
        <v/>
      </c>
      <c r="U42" s="7" t="str">
        <f>IF(Q42="","",IF(WEEKDAY(DATE(Settings!$C$8,VLOOKUP(Q$38,Settings!$B$12:$F$24,2,FALSE),Calendar!Q42))=2,WEEKNUM(DATE(Settings!$C$8,VLOOKUP(Q$38,Settings!$B$12:$F$24,2,FALSE),Calendar!Q42),21),""))</f>
        <v/>
      </c>
      <c r="V42" s="3">
        <f>IF(V41="","",IF(V41+1&gt;VLOOKUP(V$38,Settings!$B$12:$F$24,4,FALSE),"",V41+1))</f>
        <v>4</v>
      </c>
      <c r="W42" s="4" t="str">
        <f>IF(V42="","",VLOOKUP(WEEKDAY(DATE(Settings!$C$8,VLOOKUP(V$38,Settings!$B$12:$F$24,2,FALSE),Calendar!V42)),Settings!$I$12:$K$19,3,FALSE))</f>
        <v>Sat</v>
      </c>
      <c r="X42" s="4" t="str">
        <f>IFERROR(VLOOKUP(DATE(Settings!$C$8,VLOOKUP(V$38,Settings!$B$12:$F$24,2,FALSE),Calendar!V42),'Danske helligdage'!$D:$E,2,FALSE),"")</f>
        <v/>
      </c>
      <c r="Y42" s="15" t="str">
        <f>IF(IFERROR(VLOOKUP(DATE(Settings!$C$8,VLOOKUP(V$38,Settings!$B$12:$F$24,2,FALSE),Calendar!V42),'Danske helligdage'!$D:$E,2,FALSE),0)&lt;&gt;0,1,"")</f>
        <v/>
      </c>
      <c r="Z42" s="7" t="str">
        <f>IF(V42="","",IF(WEEKDAY(DATE(Settings!$C$8,VLOOKUP(V$38,Settings!$B$12:$F$24,2,FALSE),Calendar!V42))=2,WEEKNUM(DATE(Settings!$C$8,VLOOKUP(V$38,Settings!$B$12:$F$24,2,FALSE),Calendar!V42),21),""))</f>
        <v/>
      </c>
      <c r="AA42" s="3">
        <f>IF(AA41="","",IF(AA41+1&gt;VLOOKUP(AA$38,Settings!$B$12:$F$24,4,FALSE),"",AA41+1))</f>
        <v>4</v>
      </c>
      <c r="AB42" s="4" t="str">
        <f>IF(AA42="","",VLOOKUP(WEEKDAY(DATE(Settings!$C$8,VLOOKUP(AA$38,Settings!$B$12:$F$24,2,FALSE),Calendar!AA42)),Settings!$I$12:$K$19,3,FALSE))</f>
        <v>Mon</v>
      </c>
      <c r="AC42" s="4" t="str">
        <f>IFERROR(VLOOKUP(DATE(Settings!$C$8,VLOOKUP(AA$38,Settings!$B$12:$F$24,2,FALSE),Calendar!AA42),'Danske helligdage'!$D:$E,2,FALSE),"")</f>
        <v/>
      </c>
      <c r="AD42" s="15" t="str">
        <f>IF(IFERROR(VLOOKUP(DATE(Settings!$C$8,VLOOKUP(AA$38,Settings!$B$12:$F$24,2,FALSE),Calendar!AA42),'Danske helligdage'!$D:$E,2,FALSE),0)&lt;&gt;0,1,"")</f>
        <v/>
      </c>
      <c r="AE42" s="7">
        <f>IF(AA42="","",IF(WEEKDAY(DATE(Settings!$C$8,VLOOKUP(AA$38,Settings!$B$12:$F$24,2,FALSE),Calendar!AA42))=2,WEEKNUM(DATE(Settings!$C$8,VLOOKUP(AA$38,Settings!$B$12:$F$24,2,FALSE),Calendar!AA42),21),""))</f>
        <v>49</v>
      </c>
    </row>
    <row r="43" spans="2:31" x14ac:dyDescent="0.35">
      <c r="B43" s="3">
        <f>IF(B42="","",IF(B42+1&gt;VLOOKUP(B$38,Settings!$B$12:$F$24,4,FALSE),"",B42+1))</f>
        <v>5</v>
      </c>
      <c r="C43" s="4" t="str">
        <f>IF(B43="","",VLOOKUP(WEEKDAY(DATE(Settings!$C$8,VLOOKUP(B$38,Settings!$B$12:$F$24,2,FALSE),Calendar!B43)),Settings!$I$12:$K$19,3,FALSE))</f>
        <v>Wed</v>
      </c>
      <c r="D43" s="4" t="str">
        <f>IFERROR(VLOOKUP(DATE(Settings!$C$8,VLOOKUP(B$38,Settings!$B$12:$F$24,2,FALSE),Calendar!B43),'Danske helligdage'!$D:$E,2,FALSE),"")</f>
        <v/>
      </c>
      <c r="E43" s="15" t="str">
        <f>IF(IFERROR(VLOOKUP(DATE(Settings!$C$8,VLOOKUP(B$38,Settings!$B$12:$F$24,2,FALSE),Calendar!B43),'Danske helligdage'!$D:$E,2,FALSE),0)&lt;&gt;0,1,"")</f>
        <v/>
      </c>
      <c r="F43" s="7" t="str">
        <f>IF(B43="","",IF(WEEKDAY(DATE(Settings!$C$8,VLOOKUP(B$38,Settings!$B$12:$F$24,2,FALSE),Calendar!B43))=2,WEEKNUM(DATE(Settings!$C$8,VLOOKUP(B$38,Settings!$B$12:$F$24,2,FALSE),Calendar!B43),21),""))</f>
        <v/>
      </c>
      <c r="G43" s="3">
        <f>IF(G42="","",IF(G42+1&gt;VLOOKUP(G$38,Settings!$B$12:$F$24,4,FALSE),"",G42+1))</f>
        <v>5</v>
      </c>
      <c r="H43" s="4" t="str">
        <f>IF(G43="","",VLOOKUP(WEEKDAY(DATE(Settings!$C$8,VLOOKUP(G$38,Settings!$B$12:$F$24,2,FALSE),Calendar!G43)),Settings!$I$12:$K$19,3,FALSE))</f>
        <v>Sat</v>
      </c>
      <c r="I43" s="4" t="str">
        <f>IFERROR(VLOOKUP(DATE(Settings!$C$8,VLOOKUP(G$38,Settings!$B$12:$F$24,2,FALSE),Calendar!G43),'Danske helligdage'!$D:$E,2,FALSE),"")</f>
        <v/>
      </c>
      <c r="J43" s="15" t="str">
        <f>IF(IFERROR(VLOOKUP(DATE(Settings!$C$8,VLOOKUP(G$38,Settings!$B$12:$F$24,2,FALSE),Calendar!G43),'Danske helligdage'!$D:$E,2,FALSE),0)&lt;&gt;0,1,"")</f>
        <v/>
      </c>
      <c r="K43" s="7" t="str">
        <f>IF(G43="","",IF(WEEKDAY(DATE(Settings!$C$8,VLOOKUP(G$38,Settings!$B$12:$F$24,2,FALSE),Calendar!G43))=2,WEEKNUM(DATE(Settings!$C$8,VLOOKUP(G$38,Settings!$B$12:$F$24,2,FALSE),Calendar!G43),21),""))</f>
        <v/>
      </c>
      <c r="L43" s="3">
        <f>IF(L42="","",IF(L42+1&gt;VLOOKUP(L$38,Settings!$B$12:$F$24,4,FALSE),"",L42+1))</f>
        <v>5</v>
      </c>
      <c r="M43" s="4" t="str">
        <f>IF(L43="","",VLOOKUP(WEEKDAY(DATE(Settings!$C$8,VLOOKUP(L$38,Settings!$B$12:$F$24,2,FALSE),Calendar!L43)),Settings!$I$12:$K$19,3,FALSE))</f>
        <v>Tue</v>
      </c>
      <c r="N43" s="4" t="str">
        <f>IFERROR(VLOOKUP(DATE(Settings!$C$8,VLOOKUP(L$38,Settings!$B$12:$F$24,2,FALSE),Calendar!L43),'Danske helligdage'!$D:$E,2,FALSE),"")</f>
        <v/>
      </c>
      <c r="O43" s="15" t="str">
        <f>IF(IFERROR(VLOOKUP(DATE(Settings!$C$8,VLOOKUP(L$38,Settings!$B$12:$F$24,2,FALSE),Calendar!L43),'Danske helligdage'!$D:$E,2,FALSE),0)&lt;&gt;0,1,"")</f>
        <v/>
      </c>
      <c r="P43" s="7" t="str">
        <f>IF(L43="","",IF(WEEKDAY(DATE(Settings!$C$8,VLOOKUP(L$38,Settings!$B$12:$F$24,2,FALSE),Calendar!L43))=2,WEEKNUM(DATE(Settings!$C$8,VLOOKUP(L$38,Settings!$B$12:$F$24,2,FALSE),Calendar!L43),21),""))</f>
        <v/>
      </c>
      <c r="Q43" s="3">
        <f>IF(Q42="","",IF(Q42+1&gt;VLOOKUP(Q$38,Settings!$B$12:$F$24,4,FALSE),"",Q42+1))</f>
        <v>5</v>
      </c>
      <c r="R43" s="4" t="str">
        <f>IF(Q43="","",VLOOKUP(WEEKDAY(DATE(Settings!$C$8,VLOOKUP(Q$38,Settings!$B$12:$F$24,2,FALSE),Calendar!Q43)),Settings!$I$12:$K$19,3,FALSE))</f>
        <v>Thu</v>
      </c>
      <c r="S43" s="4" t="str">
        <f>IFERROR(VLOOKUP(DATE(Settings!$C$8,VLOOKUP(Q$38,Settings!$B$12:$F$24,2,FALSE),Calendar!Q43),'Danske helligdage'!$D:$E,2,FALSE),"")</f>
        <v/>
      </c>
      <c r="T43" s="15" t="str">
        <f>IF(IFERROR(VLOOKUP(DATE(Settings!$C$8,VLOOKUP(Q$38,Settings!$B$12:$F$24,2,FALSE),Calendar!Q43),'Danske helligdage'!$D:$E,2,FALSE),0)&lt;&gt;0,1,"")</f>
        <v/>
      </c>
      <c r="U43" s="7" t="str">
        <f>IF(Q43="","",IF(WEEKDAY(DATE(Settings!$C$8,VLOOKUP(Q$38,Settings!$B$12:$F$24,2,FALSE),Calendar!Q43))=2,WEEKNUM(DATE(Settings!$C$8,VLOOKUP(Q$38,Settings!$B$12:$F$24,2,FALSE),Calendar!Q43),21),""))</f>
        <v/>
      </c>
      <c r="V43" s="3">
        <f>IF(V42="","",IF(V42+1&gt;VLOOKUP(V$38,Settings!$B$12:$F$24,4,FALSE),"",V42+1))</f>
        <v>5</v>
      </c>
      <c r="W43" s="4" t="str">
        <f>IF(V43="","",VLOOKUP(WEEKDAY(DATE(Settings!$C$8,VLOOKUP(V$38,Settings!$B$12:$F$24,2,FALSE),Calendar!V43)),Settings!$I$12:$K$19,3,FALSE))</f>
        <v>Sun</v>
      </c>
      <c r="X43" s="4" t="str">
        <f>IFERROR(VLOOKUP(DATE(Settings!$C$8,VLOOKUP(V$38,Settings!$B$12:$F$24,2,FALSE),Calendar!V43),'Danske helligdage'!$D:$E,2,FALSE),"")</f>
        <v/>
      </c>
      <c r="Y43" s="15" t="str">
        <f>IF(IFERROR(VLOOKUP(DATE(Settings!$C$8,VLOOKUP(V$38,Settings!$B$12:$F$24,2,FALSE),Calendar!V43),'Danske helligdage'!$D:$E,2,FALSE),0)&lt;&gt;0,1,"")</f>
        <v/>
      </c>
      <c r="Z43" s="7" t="str">
        <f>IF(V43="","",IF(WEEKDAY(DATE(Settings!$C$8,VLOOKUP(V$38,Settings!$B$12:$F$24,2,FALSE),Calendar!V43))=2,WEEKNUM(DATE(Settings!$C$8,VLOOKUP(V$38,Settings!$B$12:$F$24,2,FALSE),Calendar!V43),21),""))</f>
        <v/>
      </c>
      <c r="AA43" s="3">
        <f>IF(AA42="","",IF(AA42+1&gt;VLOOKUP(AA$38,Settings!$B$12:$F$24,4,FALSE),"",AA42+1))</f>
        <v>5</v>
      </c>
      <c r="AB43" s="4" t="str">
        <f>IF(AA43="","",VLOOKUP(WEEKDAY(DATE(Settings!$C$8,VLOOKUP(AA$38,Settings!$B$12:$F$24,2,FALSE),Calendar!AA43)),Settings!$I$12:$K$19,3,FALSE))</f>
        <v>Tue</v>
      </c>
      <c r="AC43" s="4" t="str">
        <f>IFERROR(VLOOKUP(DATE(Settings!$C$8,VLOOKUP(AA$38,Settings!$B$12:$F$24,2,FALSE),Calendar!AA43),'Danske helligdage'!$D:$E,2,FALSE),"")</f>
        <v/>
      </c>
      <c r="AD43" s="15" t="str">
        <f>IF(IFERROR(VLOOKUP(DATE(Settings!$C$8,VLOOKUP(AA$38,Settings!$B$12:$F$24,2,FALSE),Calendar!AA43),'Danske helligdage'!$D:$E,2,FALSE),0)&lt;&gt;0,1,"")</f>
        <v/>
      </c>
      <c r="AE43" s="7" t="str">
        <f>IF(AA43="","",IF(WEEKDAY(DATE(Settings!$C$8,VLOOKUP(AA$38,Settings!$B$12:$F$24,2,FALSE),Calendar!AA43))=2,WEEKNUM(DATE(Settings!$C$8,VLOOKUP(AA$38,Settings!$B$12:$F$24,2,FALSE),Calendar!AA43),21),""))</f>
        <v/>
      </c>
    </row>
    <row r="44" spans="2:31" x14ac:dyDescent="0.35">
      <c r="B44" s="3">
        <f>IF(B43="","",IF(B43+1&gt;VLOOKUP(B$38,Settings!$B$12:$F$24,4,FALSE),"",B43+1))</f>
        <v>6</v>
      </c>
      <c r="C44" s="4" t="str">
        <f>IF(B44="","",VLOOKUP(WEEKDAY(DATE(Settings!$C$8,VLOOKUP(B$38,Settings!$B$12:$F$24,2,FALSE),Calendar!B44)),Settings!$I$12:$K$19,3,FALSE))</f>
        <v>Thu</v>
      </c>
      <c r="D44" s="4" t="str">
        <f>IFERROR(VLOOKUP(DATE(Settings!$C$8,VLOOKUP(B$38,Settings!$B$12:$F$24,2,FALSE),Calendar!B44),'Danske helligdage'!$D:$E,2,FALSE),"")</f>
        <v/>
      </c>
      <c r="E44" s="15" t="str">
        <f>IF(IFERROR(VLOOKUP(DATE(Settings!$C$8,VLOOKUP(B$38,Settings!$B$12:$F$24,2,FALSE),Calendar!B44),'Danske helligdage'!$D:$E,2,FALSE),0)&lt;&gt;0,1,"")</f>
        <v/>
      </c>
      <c r="F44" s="7" t="str">
        <f>IF(B44="","",IF(WEEKDAY(DATE(Settings!$C$8,VLOOKUP(B$38,Settings!$B$12:$F$24,2,FALSE),Calendar!B44))=2,WEEKNUM(DATE(Settings!$C$8,VLOOKUP(B$38,Settings!$B$12:$F$24,2,FALSE),Calendar!B44),21),""))</f>
        <v/>
      </c>
      <c r="G44" s="3">
        <f>IF(G43="","",IF(G43+1&gt;VLOOKUP(G$38,Settings!$B$12:$F$24,4,FALSE),"",G43+1))</f>
        <v>6</v>
      </c>
      <c r="H44" s="4" t="str">
        <f>IF(G44="","",VLOOKUP(WEEKDAY(DATE(Settings!$C$8,VLOOKUP(G$38,Settings!$B$12:$F$24,2,FALSE),Calendar!G44)),Settings!$I$12:$K$19,3,FALSE))</f>
        <v>Sun</v>
      </c>
      <c r="I44" s="4" t="str">
        <f>IFERROR(VLOOKUP(DATE(Settings!$C$8,VLOOKUP(G$38,Settings!$B$12:$F$24,2,FALSE),Calendar!G44),'Danske helligdage'!$D:$E,2,FALSE),"")</f>
        <v/>
      </c>
      <c r="J44" s="15" t="str">
        <f>IF(IFERROR(VLOOKUP(DATE(Settings!$C$8,VLOOKUP(G$38,Settings!$B$12:$F$24,2,FALSE),Calendar!G44),'Danske helligdage'!$D:$E,2,FALSE),0)&lt;&gt;0,1,"")</f>
        <v/>
      </c>
      <c r="K44" s="7" t="str">
        <f>IF(G44="","",IF(WEEKDAY(DATE(Settings!$C$8,VLOOKUP(G$38,Settings!$B$12:$F$24,2,FALSE),Calendar!G44))=2,WEEKNUM(DATE(Settings!$C$8,VLOOKUP(G$38,Settings!$B$12:$F$24,2,FALSE),Calendar!G44),21),""))</f>
        <v/>
      </c>
      <c r="L44" s="3">
        <f>IF(L43="","",IF(L43+1&gt;VLOOKUP(L$38,Settings!$B$12:$F$24,4,FALSE),"",L43+1))</f>
        <v>6</v>
      </c>
      <c r="M44" s="4" t="str">
        <f>IF(L44="","",VLOOKUP(WEEKDAY(DATE(Settings!$C$8,VLOOKUP(L$38,Settings!$B$12:$F$24,2,FALSE),Calendar!L44)),Settings!$I$12:$K$19,3,FALSE))</f>
        <v>Wed</v>
      </c>
      <c r="N44" s="4" t="str">
        <f>IFERROR(VLOOKUP(DATE(Settings!$C$8,VLOOKUP(L$38,Settings!$B$12:$F$24,2,FALSE),Calendar!L44),'Danske helligdage'!$D:$E,2,FALSE),"")</f>
        <v/>
      </c>
      <c r="O44" s="15" t="str">
        <f>IF(IFERROR(VLOOKUP(DATE(Settings!$C$8,VLOOKUP(L$38,Settings!$B$12:$F$24,2,FALSE),Calendar!L44),'Danske helligdage'!$D:$E,2,FALSE),0)&lt;&gt;0,1,"")</f>
        <v/>
      </c>
      <c r="P44" s="7" t="str">
        <f>IF(L44="","",IF(WEEKDAY(DATE(Settings!$C$8,VLOOKUP(L$38,Settings!$B$12:$F$24,2,FALSE),Calendar!L44))=2,WEEKNUM(DATE(Settings!$C$8,VLOOKUP(L$38,Settings!$B$12:$F$24,2,FALSE),Calendar!L44),21),""))</f>
        <v/>
      </c>
      <c r="Q44" s="3">
        <f>IF(Q43="","",IF(Q43+1&gt;VLOOKUP(Q$38,Settings!$B$12:$F$24,4,FALSE),"",Q43+1))</f>
        <v>6</v>
      </c>
      <c r="R44" s="4" t="str">
        <f>IF(Q44="","",VLOOKUP(WEEKDAY(DATE(Settings!$C$8,VLOOKUP(Q$38,Settings!$B$12:$F$24,2,FALSE),Calendar!Q44)),Settings!$I$12:$K$19,3,FALSE))</f>
        <v>Fri</v>
      </c>
      <c r="S44" s="4" t="str">
        <f>IFERROR(VLOOKUP(DATE(Settings!$C$8,VLOOKUP(Q$38,Settings!$B$12:$F$24,2,FALSE),Calendar!Q44),'Danske helligdage'!$D:$E,2,FALSE),"")</f>
        <v/>
      </c>
      <c r="T44" s="15" t="str">
        <f>IF(IFERROR(VLOOKUP(DATE(Settings!$C$8,VLOOKUP(Q$38,Settings!$B$12:$F$24,2,FALSE),Calendar!Q44),'Danske helligdage'!$D:$E,2,FALSE),0)&lt;&gt;0,1,"")</f>
        <v/>
      </c>
      <c r="U44" s="7" t="str">
        <f>IF(Q44="","",IF(WEEKDAY(DATE(Settings!$C$8,VLOOKUP(Q$38,Settings!$B$12:$F$24,2,FALSE),Calendar!Q44))=2,WEEKNUM(DATE(Settings!$C$8,VLOOKUP(Q$38,Settings!$B$12:$F$24,2,FALSE),Calendar!Q44),21),""))</f>
        <v/>
      </c>
      <c r="V44" s="3">
        <f>IF(V43="","",IF(V43+1&gt;VLOOKUP(V$38,Settings!$B$12:$F$24,4,FALSE),"",V43+1))</f>
        <v>6</v>
      </c>
      <c r="W44" s="4" t="str">
        <f>IF(V44="","",VLOOKUP(WEEKDAY(DATE(Settings!$C$8,VLOOKUP(V$38,Settings!$B$12:$F$24,2,FALSE),Calendar!V44)),Settings!$I$12:$K$19,3,FALSE))</f>
        <v>Mon</v>
      </c>
      <c r="X44" s="4" t="str">
        <f>IFERROR(VLOOKUP(DATE(Settings!$C$8,VLOOKUP(V$38,Settings!$B$12:$F$24,2,FALSE),Calendar!V44),'Danske helligdage'!$D:$E,2,FALSE),"")</f>
        <v/>
      </c>
      <c r="Y44" s="15" t="str">
        <f>IF(IFERROR(VLOOKUP(DATE(Settings!$C$8,VLOOKUP(V$38,Settings!$B$12:$F$24,2,FALSE),Calendar!V44),'Danske helligdage'!$D:$E,2,FALSE),0)&lt;&gt;0,1,"")</f>
        <v/>
      </c>
      <c r="Z44" s="7">
        <f>IF(V44="","",IF(WEEKDAY(DATE(Settings!$C$8,VLOOKUP(V$38,Settings!$B$12:$F$24,2,FALSE),Calendar!V44))=2,WEEKNUM(DATE(Settings!$C$8,VLOOKUP(V$38,Settings!$B$12:$F$24,2,FALSE),Calendar!V44),21),""))</f>
        <v>45</v>
      </c>
      <c r="AA44" s="3">
        <f>IF(AA43="","",IF(AA43+1&gt;VLOOKUP(AA$38,Settings!$B$12:$F$24,4,FALSE),"",AA43+1))</f>
        <v>6</v>
      </c>
      <c r="AB44" s="4" t="str">
        <f>IF(AA44="","",VLOOKUP(WEEKDAY(DATE(Settings!$C$8,VLOOKUP(AA$38,Settings!$B$12:$F$24,2,FALSE),Calendar!AA44)),Settings!$I$12:$K$19,3,FALSE))</f>
        <v>Wed</v>
      </c>
      <c r="AC44" s="4" t="str">
        <f>IFERROR(VLOOKUP(DATE(Settings!$C$8,VLOOKUP(AA$38,Settings!$B$12:$F$24,2,FALSE),Calendar!AA44),'Danske helligdage'!$D:$E,2,FALSE),"")</f>
        <v/>
      </c>
      <c r="AD44" s="15" t="str">
        <f>IF(IFERROR(VLOOKUP(DATE(Settings!$C$8,VLOOKUP(AA$38,Settings!$B$12:$F$24,2,FALSE),Calendar!AA44),'Danske helligdage'!$D:$E,2,FALSE),0)&lt;&gt;0,1,"")</f>
        <v/>
      </c>
      <c r="AE44" s="7" t="str">
        <f>IF(AA44="","",IF(WEEKDAY(DATE(Settings!$C$8,VLOOKUP(AA$38,Settings!$B$12:$F$24,2,FALSE),Calendar!AA44))=2,WEEKNUM(DATE(Settings!$C$8,VLOOKUP(AA$38,Settings!$B$12:$F$24,2,FALSE),Calendar!AA44),21),""))</f>
        <v/>
      </c>
    </row>
    <row r="45" spans="2:31" x14ac:dyDescent="0.35">
      <c r="B45" s="3">
        <f>IF(B44="","",IF(B44+1&gt;VLOOKUP(B$38,Settings!$B$12:$F$24,4,FALSE),"",B44+1))</f>
        <v>7</v>
      </c>
      <c r="C45" s="4" t="str">
        <f>IF(B45="","",VLOOKUP(WEEKDAY(DATE(Settings!$C$8,VLOOKUP(B$38,Settings!$B$12:$F$24,2,FALSE),Calendar!B45)),Settings!$I$12:$K$19,3,FALSE))</f>
        <v>Fri</v>
      </c>
      <c r="D45" s="4" t="str">
        <f>IFERROR(VLOOKUP(DATE(Settings!$C$8,VLOOKUP(B$38,Settings!$B$12:$F$24,2,FALSE),Calendar!B45),'Danske helligdage'!$D:$E,2,FALSE),"")</f>
        <v/>
      </c>
      <c r="E45" s="15" t="str">
        <f>IF(IFERROR(VLOOKUP(DATE(Settings!$C$8,VLOOKUP(B$38,Settings!$B$12:$F$24,2,FALSE),Calendar!B45),'Danske helligdage'!$D:$E,2,FALSE),0)&lt;&gt;0,1,"")</f>
        <v/>
      </c>
      <c r="F45" s="7" t="str">
        <f>IF(B45="","",IF(WEEKDAY(DATE(Settings!$C$8,VLOOKUP(B$38,Settings!$B$12:$F$24,2,FALSE),Calendar!B45))=2,WEEKNUM(DATE(Settings!$C$8,VLOOKUP(B$38,Settings!$B$12:$F$24,2,FALSE),Calendar!B45),21),""))</f>
        <v/>
      </c>
      <c r="G45" s="3">
        <f>IF(G44="","",IF(G44+1&gt;VLOOKUP(G$38,Settings!$B$12:$F$24,4,FALSE),"",G44+1))</f>
        <v>7</v>
      </c>
      <c r="H45" s="4" t="str">
        <f>IF(G45="","",VLOOKUP(WEEKDAY(DATE(Settings!$C$8,VLOOKUP(G$38,Settings!$B$12:$F$24,2,FALSE),Calendar!G45)),Settings!$I$12:$K$19,3,FALSE))</f>
        <v>Mon</v>
      </c>
      <c r="I45" s="4" t="str">
        <f>IFERROR(VLOOKUP(DATE(Settings!$C$8,VLOOKUP(G$38,Settings!$B$12:$F$24,2,FALSE),Calendar!G45),'Danske helligdage'!$D:$E,2,FALSE),"")</f>
        <v/>
      </c>
      <c r="J45" s="15" t="str">
        <f>IF(IFERROR(VLOOKUP(DATE(Settings!$C$8,VLOOKUP(G$38,Settings!$B$12:$F$24,2,FALSE),Calendar!G45),'Danske helligdage'!$D:$E,2,FALSE),0)&lt;&gt;0,1,"")</f>
        <v/>
      </c>
      <c r="K45" s="7">
        <f>IF(G45="","",IF(WEEKDAY(DATE(Settings!$C$8,VLOOKUP(G$38,Settings!$B$12:$F$24,2,FALSE),Calendar!G45))=2,WEEKNUM(DATE(Settings!$C$8,VLOOKUP(G$38,Settings!$B$12:$F$24,2,FALSE),Calendar!G45),21),""))</f>
        <v>32</v>
      </c>
      <c r="L45" s="3">
        <f>IF(L44="","",IF(L44+1&gt;VLOOKUP(L$38,Settings!$B$12:$F$24,4,FALSE),"",L44+1))</f>
        <v>7</v>
      </c>
      <c r="M45" s="4" t="str">
        <f>IF(L45="","",VLOOKUP(WEEKDAY(DATE(Settings!$C$8,VLOOKUP(L$38,Settings!$B$12:$F$24,2,FALSE),Calendar!L45)),Settings!$I$12:$K$19,3,FALSE))</f>
        <v>Thu</v>
      </c>
      <c r="N45" s="4" t="str">
        <f>IFERROR(VLOOKUP(DATE(Settings!$C$8,VLOOKUP(L$38,Settings!$B$12:$F$24,2,FALSE),Calendar!L45),'Danske helligdage'!$D:$E,2,FALSE),"")</f>
        <v/>
      </c>
      <c r="O45" s="15" t="str">
        <f>IF(IFERROR(VLOOKUP(DATE(Settings!$C$8,VLOOKUP(L$38,Settings!$B$12:$F$24,2,FALSE),Calendar!L45),'Danske helligdage'!$D:$E,2,FALSE),0)&lt;&gt;0,1,"")</f>
        <v/>
      </c>
      <c r="P45" s="7" t="str">
        <f>IF(L45="","",IF(WEEKDAY(DATE(Settings!$C$8,VLOOKUP(L$38,Settings!$B$12:$F$24,2,FALSE),Calendar!L45))=2,WEEKNUM(DATE(Settings!$C$8,VLOOKUP(L$38,Settings!$B$12:$F$24,2,FALSE),Calendar!L45),21),""))</f>
        <v/>
      </c>
      <c r="Q45" s="3">
        <f>IF(Q44="","",IF(Q44+1&gt;VLOOKUP(Q$38,Settings!$B$12:$F$24,4,FALSE),"",Q44+1))</f>
        <v>7</v>
      </c>
      <c r="R45" s="4" t="str">
        <f>IF(Q45="","",VLOOKUP(WEEKDAY(DATE(Settings!$C$8,VLOOKUP(Q$38,Settings!$B$12:$F$24,2,FALSE),Calendar!Q45)),Settings!$I$12:$K$19,3,FALSE))</f>
        <v>Sat</v>
      </c>
      <c r="S45" s="4" t="str">
        <f>IFERROR(VLOOKUP(DATE(Settings!$C$8,VLOOKUP(Q$38,Settings!$B$12:$F$24,2,FALSE),Calendar!Q45),'Danske helligdage'!$D:$E,2,FALSE),"")</f>
        <v/>
      </c>
      <c r="T45" s="15" t="str">
        <f>IF(IFERROR(VLOOKUP(DATE(Settings!$C$8,VLOOKUP(Q$38,Settings!$B$12:$F$24,2,FALSE),Calendar!Q45),'Danske helligdage'!$D:$E,2,FALSE),0)&lt;&gt;0,1,"")</f>
        <v/>
      </c>
      <c r="U45" s="7" t="str">
        <f>IF(Q45="","",IF(WEEKDAY(DATE(Settings!$C$8,VLOOKUP(Q$38,Settings!$B$12:$F$24,2,FALSE),Calendar!Q45))=2,WEEKNUM(DATE(Settings!$C$8,VLOOKUP(Q$38,Settings!$B$12:$F$24,2,FALSE),Calendar!Q45),21),""))</f>
        <v/>
      </c>
      <c r="V45" s="3">
        <f>IF(V44="","",IF(V44+1&gt;VLOOKUP(V$38,Settings!$B$12:$F$24,4,FALSE),"",V44+1))</f>
        <v>7</v>
      </c>
      <c r="W45" s="4" t="str">
        <f>IF(V45="","",VLOOKUP(WEEKDAY(DATE(Settings!$C$8,VLOOKUP(V$38,Settings!$B$12:$F$24,2,FALSE),Calendar!V45)),Settings!$I$12:$K$19,3,FALSE))</f>
        <v>Tue</v>
      </c>
      <c r="X45" s="4" t="str">
        <f>IFERROR(VLOOKUP(DATE(Settings!$C$8,VLOOKUP(V$38,Settings!$B$12:$F$24,2,FALSE),Calendar!V45),'Danske helligdage'!$D:$E,2,FALSE),"")</f>
        <v/>
      </c>
      <c r="Y45" s="15" t="str">
        <f>IF(IFERROR(VLOOKUP(DATE(Settings!$C$8,VLOOKUP(V$38,Settings!$B$12:$F$24,2,FALSE),Calendar!V45),'Danske helligdage'!$D:$E,2,FALSE),0)&lt;&gt;0,1,"")</f>
        <v/>
      </c>
      <c r="Z45" s="7" t="str">
        <f>IF(V45="","",IF(WEEKDAY(DATE(Settings!$C$8,VLOOKUP(V$38,Settings!$B$12:$F$24,2,FALSE),Calendar!V45))=2,WEEKNUM(DATE(Settings!$C$8,VLOOKUP(V$38,Settings!$B$12:$F$24,2,FALSE),Calendar!V45),21),""))</f>
        <v/>
      </c>
      <c r="AA45" s="3">
        <f>IF(AA44="","",IF(AA44+1&gt;VLOOKUP(AA$38,Settings!$B$12:$F$24,4,FALSE),"",AA44+1))</f>
        <v>7</v>
      </c>
      <c r="AB45" s="4" t="str">
        <f>IF(AA45="","",VLOOKUP(WEEKDAY(DATE(Settings!$C$8,VLOOKUP(AA$38,Settings!$B$12:$F$24,2,FALSE),Calendar!AA45)),Settings!$I$12:$K$19,3,FALSE))</f>
        <v>Thu</v>
      </c>
      <c r="AC45" s="4" t="str">
        <f>IFERROR(VLOOKUP(DATE(Settings!$C$8,VLOOKUP(AA$38,Settings!$B$12:$F$24,2,FALSE),Calendar!AA45),'Danske helligdage'!$D:$E,2,FALSE),"")</f>
        <v/>
      </c>
      <c r="AD45" s="15" t="str">
        <f>IF(IFERROR(VLOOKUP(DATE(Settings!$C$8,VLOOKUP(AA$38,Settings!$B$12:$F$24,2,FALSE),Calendar!AA45),'Danske helligdage'!$D:$E,2,FALSE),0)&lt;&gt;0,1,"")</f>
        <v/>
      </c>
      <c r="AE45" s="7" t="str">
        <f>IF(AA45="","",IF(WEEKDAY(DATE(Settings!$C$8,VLOOKUP(AA$38,Settings!$B$12:$F$24,2,FALSE),Calendar!AA45))=2,WEEKNUM(DATE(Settings!$C$8,VLOOKUP(AA$38,Settings!$B$12:$F$24,2,FALSE),Calendar!AA45),21),""))</f>
        <v/>
      </c>
    </row>
    <row r="46" spans="2:31" x14ac:dyDescent="0.35">
      <c r="B46" s="3">
        <f>IF(B45="","",IF(B45+1&gt;VLOOKUP(B$38,Settings!$B$12:$F$24,4,FALSE),"",B45+1))</f>
        <v>8</v>
      </c>
      <c r="C46" s="4" t="str">
        <f>IF(B46="","",VLOOKUP(WEEKDAY(DATE(Settings!$C$8,VLOOKUP(B$38,Settings!$B$12:$F$24,2,FALSE),Calendar!B46)),Settings!$I$12:$K$19,3,FALSE))</f>
        <v>Sat</v>
      </c>
      <c r="D46" s="4" t="str">
        <f>IFERROR(VLOOKUP(DATE(Settings!$C$8,VLOOKUP(B$38,Settings!$B$12:$F$24,2,FALSE),Calendar!B46),'Danske helligdage'!$D:$E,2,FALSE),"")</f>
        <v/>
      </c>
      <c r="E46" s="15" t="str">
        <f>IF(IFERROR(VLOOKUP(DATE(Settings!$C$8,VLOOKUP(B$38,Settings!$B$12:$F$24,2,FALSE),Calendar!B46),'Danske helligdage'!$D:$E,2,FALSE),0)&lt;&gt;0,1,"")</f>
        <v/>
      </c>
      <c r="F46" s="7" t="str">
        <f>IF(B46="","",IF(WEEKDAY(DATE(Settings!$C$8,VLOOKUP(B$38,Settings!$B$12:$F$24,2,FALSE),Calendar!B46))=2,WEEKNUM(DATE(Settings!$C$8,VLOOKUP(B$38,Settings!$B$12:$F$24,2,FALSE),Calendar!B46),21),""))</f>
        <v/>
      </c>
      <c r="G46" s="3">
        <f>IF(G45="","",IF(G45+1&gt;VLOOKUP(G$38,Settings!$B$12:$F$24,4,FALSE),"",G45+1))</f>
        <v>8</v>
      </c>
      <c r="H46" s="4" t="str">
        <f>IF(G46="","",VLOOKUP(WEEKDAY(DATE(Settings!$C$8,VLOOKUP(G$38,Settings!$B$12:$F$24,2,FALSE),Calendar!G46)),Settings!$I$12:$K$19,3,FALSE))</f>
        <v>Tue</v>
      </c>
      <c r="I46" s="4" t="str">
        <f>IFERROR(VLOOKUP(DATE(Settings!$C$8,VLOOKUP(G$38,Settings!$B$12:$F$24,2,FALSE),Calendar!G46),'Danske helligdage'!$D:$E,2,FALSE),"")</f>
        <v/>
      </c>
      <c r="J46" s="15" t="str">
        <f>IF(IFERROR(VLOOKUP(DATE(Settings!$C$8,VLOOKUP(G$38,Settings!$B$12:$F$24,2,FALSE),Calendar!G46),'Danske helligdage'!$D:$E,2,FALSE),0)&lt;&gt;0,1,"")</f>
        <v/>
      </c>
      <c r="K46" s="7" t="str">
        <f>IF(G46="","",IF(WEEKDAY(DATE(Settings!$C$8,VLOOKUP(G$38,Settings!$B$12:$F$24,2,FALSE),Calendar!G46))=2,WEEKNUM(DATE(Settings!$C$8,VLOOKUP(G$38,Settings!$B$12:$F$24,2,FALSE),Calendar!G46),21),""))</f>
        <v/>
      </c>
      <c r="L46" s="3">
        <f>IF(L45="","",IF(L45+1&gt;VLOOKUP(L$38,Settings!$B$12:$F$24,4,FALSE),"",L45+1))</f>
        <v>8</v>
      </c>
      <c r="M46" s="4" t="str">
        <f>IF(L46="","",VLOOKUP(WEEKDAY(DATE(Settings!$C$8,VLOOKUP(L$38,Settings!$B$12:$F$24,2,FALSE),Calendar!L46)),Settings!$I$12:$K$19,3,FALSE))</f>
        <v>Fri</v>
      </c>
      <c r="N46" s="4" t="str">
        <f>IFERROR(VLOOKUP(DATE(Settings!$C$8,VLOOKUP(L$38,Settings!$B$12:$F$24,2,FALSE),Calendar!L46),'Danske helligdage'!$D:$E,2,FALSE),"")</f>
        <v/>
      </c>
      <c r="O46" s="15" t="str">
        <f>IF(IFERROR(VLOOKUP(DATE(Settings!$C$8,VLOOKUP(L$38,Settings!$B$12:$F$24,2,FALSE),Calendar!L46),'Danske helligdage'!$D:$E,2,FALSE),0)&lt;&gt;0,1,"")</f>
        <v/>
      </c>
      <c r="P46" s="7" t="str">
        <f>IF(L46="","",IF(WEEKDAY(DATE(Settings!$C$8,VLOOKUP(L$38,Settings!$B$12:$F$24,2,FALSE),Calendar!L46))=2,WEEKNUM(DATE(Settings!$C$8,VLOOKUP(L$38,Settings!$B$12:$F$24,2,FALSE),Calendar!L46),21),""))</f>
        <v/>
      </c>
      <c r="Q46" s="3">
        <f>IF(Q45="","",IF(Q45+1&gt;VLOOKUP(Q$38,Settings!$B$12:$F$24,4,FALSE),"",Q45+1))</f>
        <v>8</v>
      </c>
      <c r="R46" s="4" t="str">
        <f>IF(Q46="","",VLOOKUP(WEEKDAY(DATE(Settings!$C$8,VLOOKUP(Q$38,Settings!$B$12:$F$24,2,FALSE),Calendar!Q46)),Settings!$I$12:$K$19,3,FALSE))</f>
        <v>Sun</v>
      </c>
      <c r="S46" s="4" t="str">
        <f>IFERROR(VLOOKUP(DATE(Settings!$C$8,VLOOKUP(Q$38,Settings!$B$12:$F$24,2,FALSE),Calendar!Q46),'Danske helligdage'!$D:$E,2,FALSE),"")</f>
        <v/>
      </c>
      <c r="T46" s="15" t="str">
        <f>IF(IFERROR(VLOOKUP(DATE(Settings!$C$8,VLOOKUP(Q$38,Settings!$B$12:$F$24,2,FALSE),Calendar!Q46),'Danske helligdage'!$D:$E,2,FALSE),0)&lt;&gt;0,1,"")</f>
        <v/>
      </c>
      <c r="U46" s="7" t="str">
        <f>IF(Q46="","",IF(WEEKDAY(DATE(Settings!$C$8,VLOOKUP(Q$38,Settings!$B$12:$F$24,2,FALSE),Calendar!Q46))=2,WEEKNUM(DATE(Settings!$C$8,VLOOKUP(Q$38,Settings!$B$12:$F$24,2,FALSE),Calendar!Q46),21),""))</f>
        <v/>
      </c>
      <c r="V46" s="3">
        <f>IF(V45="","",IF(V45+1&gt;VLOOKUP(V$38,Settings!$B$12:$F$24,4,FALSE),"",V45+1))</f>
        <v>8</v>
      </c>
      <c r="W46" s="4" t="str">
        <f>IF(V46="","",VLOOKUP(WEEKDAY(DATE(Settings!$C$8,VLOOKUP(V$38,Settings!$B$12:$F$24,2,FALSE),Calendar!V46)),Settings!$I$12:$K$19,3,FALSE))</f>
        <v>Wed</v>
      </c>
      <c r="X46" s="4" t="str">
        <f>IFERROR(VLOOKUP(DATE(Settings!$C$8,VLOOKUP(V$38,Settings!$B$12:$F$24,2,FALSE),Calendar!V46),'Danske helligdage'!$D:$E,2,FALSE),"")</f>
        <v/>
      </c>
      <c r="Y46" s="15" t="str">
        <f>IF(IFERROR(VLOOKUP(DATE(Settings!$C$8,VLOOKUP(V$38,Settings!$B$12:$F$24,2,FALSE),Calendar!V46),'Danske helligdage'!$D:$E,2,FALSE),0)&lt;&gt;0,1,"")</f>
        <v/>
      </c>
      <c r="Z46" s="7" t="str">
        <f>IF(V46="","",IF(WEEKDAY(DATE(Settings!$C$8,VLOOKUP(V$38,Settings!$B$12:$F$24,2,FALSE),Calendar!V46))=2,WEEKNUM(DATE(Settings!$C$8,VLOOKUP(V$38,Settings!$B$12:$F$24,2,FALSE),Calendar!V46),21),""))</f>
        <v/>
      </c>
      <c r="AA46" s="3">
        <f>IF(AA45="","",IF(AA45+1&gt;VLOOKUP(AA$38,Settings!$B$12:$F$24,4,FALSE),"",AA45+1))</f>
        <v>8</v>
      </c>
      <c r="AB46" s="4" t="str">
        <f>IF(AA46="","",VLOOKUP(WEEKDAY(DATE(Settings!$C$8,VLOOKUP(AA$38,Settings!$B$12:$F$24,2,FALSE),Calendar!AA46)),Settings!$I$12:$K$19,3,FALSE))</f>
        <v>Fri</v>
      </c>
      <c r="AC46" s="4" t="str">
        <f>IFERROR(VLOOKUP(DATE(Settings!$C$8,VLOOKUP(AA$38,Settings!$B$12:$F$24,2,FALSE),Calendar!AA46),'Danske helligdage'!$D:$E,2,FALSE),"")</f>
        <v/>
      </c>
      <c r="AD46" s="15" t="str">
        <f>IF(IFERROR(VLOOKUP(DATE(Settings!$C$8,VLOOKUP(AA$38,Settings!$B$12:$F$24,2,FALSE),Calendar!AA46),'Danske helligdage'!$D:$E,2,FALSE),0)&lt;&gt;0,1,"")</f>
        <v/>
      </c>
      <c r="AE46" s="7" t="str">
        <f>IF(AA46="","",IF(WEEKDAY(DATE(Settings!$C$8,VLOOKUP(AA$38,Settings!$B$12:$F$24,2,FALSE),Calendar!AA46))=2,WEEKNUM(DATE(Settings!$C$8,VLOOKUP(AA$38,Settings!$B$12:$F$24,2,FALSE),Calendar!AA46),21),""))</f>
        <v/>
      </c>
    </row>
    <row r="47" spans="2:31" x14ac:dyDescent="0.35">
      <c r="B47" s="3">
        <f>IF(B46="","",IF(B46+1&gt;VLOOKUP(B$38,Settings!$B$12:$F$24,4,FALSE),"",B46+1))</f>
        <v>9</v>
      </c>
      <c r="C47" s="4" t="str">
        <f>IF(B47="","",VLOOKUP(WEEKDAY(DATE(Settings!$C$8,VLOOKUP(B$38,Settings!$B$12:$F$24,2,FALSE),Calendar!B47)),Settings!$I$12:$K$19,3,FALSE))</f>
        <v>Sun</v>
      </c>
      <c r="D47" s="4" t="str">
        <f>IFERROR(VLOOKUP(DATE(Settings!$C$8,VLOOKUP(B$38,Settings!$B$12:$F$24,2,FALSE),Calendar!B47),'Danske helligdage'!$D:$E,2,FALSE),"")</f>
        <v/>
      </c>
      <c r="E47" s="15" t="str">
        <f>IF(IFERROR(VLOOKUP(DATE(Settings!$C$8,VLOOKUP(B$38,Settings!$B$12:$F$24,2,FALSE),Calendar!B47),'Danske helligdage'!$D:$E,2,FALSE),0)&lt;&gt;0,1,"")</f>
        <v/>
      </c>
      <c r="F47" s="7" t="str">
        <f>IF(B47="","",IF(WEEKDAY(DATE(Settings!$C$8,VLOOKUP(B$38,Settings!$B$12:$F$24,2,FALSE),Calendar!B47))=2,WEEKNUM(DATE(Settings!$C$8,VLOOKUP(B$38,Settings!$B$12:$F$24,2,FALSE),Calendar!B47),21),""))</f>
        <v/>
      </c>
      <c r="G47" s="3">
        <f>IF(G46="","",IF(G46+1&gt;VLOOKUP(G$38,Settings!$B$12:$F$24,4,FALSE),"",G46+1))</f>
        <v>9</v>
      </c>
      <c r="H47" s="4" t="str">
        <f>IF(G47="","",VLOOKUP(WEEKDAY(DATE(Settings!$C$8,VLOOKUP(G$38,Settings!$B$12:$F$24,2,FALSE),Calendar!G47)),Settings!$I$12:$K$19,3,FALSE))</f>
        <v>Wed</v>
      </c>
      <c r="I47" s="4" t="str">
        <f>IFERROR(VLOOKUP(DATE(Settings!$C$8,VLOOKUP(G$38,Settings!$B$12:$F$24,2,FALSE),Calendar!G47),'Danske helligdage'!$D:$E,2,FALSE),"")</f>
        <v/>
      </c>
      <c r="J47" s="15" t="str">
        <f>IF(IFERROR(VLOOKUP(DATE(Settings!$C$8,VLOOKUP(G$38,Settings!$B$12:$F$24,2,FALSE),Calendar!G47),'Danske helligdage'!$D:$E,2,FALSE),0)&lt;&gt;0,1,"")</f>
        <v/>
      </c>
      <c r="K47" s="7" t="str">
        <f>IF(G47="","",IF(WEEKDAY(DATE(Settings!$C$8,VLOOKUP(G$38,Settings!$B$12:$F$24,2,FALSE),Calendar!G47))=2,WEEKNUM(DATE(Settings!$C$8,VLOOKUP(G$38,Settings!$B$12:$F$24,2,FALSE),Calendar!G47),21),""))</f>
        <v/>
      </c>
      <c r="L47" s="3">
        <f>IF(L46="","",IF(L46+1&gt;VLOOKUP(L$38,Settings!$B$12:$F$24,4,FALSE),"",L46+1))</f>
        <v>9</v>
      </c>
      <c r="M47" s="4" t="str">
        <f>IF(L47="","",VLOOKUP(WEEKDAY(DATE(Settings!$C$8,VLOOKUP(L$38,Settings!$B$12:$F$24,2,FALSE),Calendar!L47)),Settings!$I$12:$K$19,3,FALSE))</f>
        <v>Sat</v>
      </c>
      <c r="N47" s="4" t="str">
        <f>IFERROR(VLOOKUP(DATE(Settings!$C$8,VLOOKUP(L$38,Settings!$B$12:$F$24,2,FALSE),Calendar!L47),'Danske helligdage'!$D:$E,2,FALSE),"")</f>
        <v/>
      </c>
      <c r="O47" s="15" t="str">
        <f>IF(IFERROR(VLOOKUP(DATE(Settings!$C$8,VLOOKUP(L$38,Settings!$B$12:$F$24,2,FALSE),Calendar!L47),'Danske helligdage'!$D:$E,2,FALSE),0)&lt;&gt;0,1,"")</f>
        <v/>
      </c>
      <c r="P47" s="7" t="str">
        <f>IF(L47="","",IF(WEEKDAY(DATE(Settings!$C$8,VLOOKUP(L$38,Settings!$B$12:$F$24,2,FALSE),Calendar!L47))=2,WEEKNUM(DATE(Settings!$C$8,VLOOKUP(L$38,Settings!$B$12:$F$24,2,FALSE),Calendar!L47),21),""))</f>
        <v/>
      </c>
      <c r="Q47" s="3">
        <f>IF(Q46="","",IF(Q46+1&gt;VLOOKUP(Q$38,Settings!$B$12:$F$24,4,FALSE),"",Q46+1))</f>
        <v>9</v>
      </c>
      <c r="R47" s="4" t="str">
        <f>IF(Q47="","",VLOOKUP(WEEKDAY(DATE(Settings!$C$8,VLOOKUP(Q$38,Settings!$B$12:$F$24,2,FALSE),Calendar!Q47)),Settings!$I$12:$K$19,3,FALSE))</f>
        <v>Mon</v>
      </c>
      <c r="S47" s="4" t="str">
        <f>IFERROR(VLOOKUP(DATE(Settings!$C$8,VLOOKUP(Q$38,Settings!$B$12:$F$24,2,FALSE),Calendar!Q47),'Danske helligdage'!$D:$E,2,FALSE),"")</f>
        <v/>
      </c>
      <c r="T47" s="15" t="str">
        <f>IF(IFERROR(VLOOKUP(DATE(Settings!$C$8,VLOOKUP(Q$38,Settings!$B$12:$F$24,2,FALSE),Calendar!Q47),'Danske helligdage'!$D:$E,2,FALSE),0)&lt;&gt;0,1,"")</f>
        <v/>
      </c>
      <c r="U47" s="7">
        <f>IF(Q47="","",IF(WEEKDAY(DATE(Settings!$C$8,VLOOKUP(Q$38,Settings!$B$12:$F$24,2,FALSE),Calendar!Q47))=2,WEEKNUM(DATE(Settings!$C$8,VLOOKUP(Q$38,Settings!$B$12:$F$24,2,FALSE),Calendar!Q47),21),""))</f>
        <v>41</v>
      </c>
      <c r="V47" s="3">
        <f>IF(V46="","",IF(V46+1&gt;VLOOKUP(V$38,Settings!$B$12:$F$24,4,FALSE),"",V46+1))</f>
        <v>9</v>
      </c>
      <c r="W47" s="4" t="str">
        <f>IF(V47="","",VLOOKUP(WEEKDAY(DATE(Settings!$C$8,VLOOKUP(V$38,Settings!$B$12:$F$24,2,FALSE),Calendar!V47)),Settings!$I$12:$K$19,3,FALSE))</f>
        <v>Thu</v>
      </c>
      <c r="X47" s="4" t="str">
        <f>IFERROR(VLOOKUP(DATE(Settings!$C$8,VLOOKUP(V$38,Settings!$B$12:$F$24,2,FALSE),Calendar!V47),'Danske helligdage'!$D:$E,2,FALSE),"")</f>
        <v/>
      </c>
      <c r="Y47" s="15" t="str">
        <f>IF(IFERROR(VLOOKUP(DATE(Settings!$C$8,VLOOKUP(V$38,Settings!$B$12:$F$24,2,FALSE),Calendar!V47),'Danske helligdage'!$D:$E,2,FALSE),0)&lt;&gt;0,1,"")</f>
        <v/>
      </c>
      <c r="Z47" s="7" t="str">
        <f>IF(V47="","",IF(WEEKDAY(DATE(Settings!$C$8,VLOOKUP(V$38,Settings!$B$12:$F$24,2,FALSE),Calendar!V47))=2,WEEKNUM(DATE(Settings!$C$8,VLOOKUP(V$38,Settings!$B$12:$F$24,2,FALSE),Calendar!V47),21),""))</f>
        <v/>
      </c>
      <c r="AA47" s="3">
        <f>IF(AA46="","",IF(AA46+1&gt;VLOOKUP(AA$38,Settings!$B$12:$F$24,4,FALSE),"",AA46+1))</f>
        <v>9</v>
      </c>
      <c r="AB47" s="4" t="str">
        <f>IF(AA47="","",VLOOKUP(WEEKDAY(DATE(Settings!$C$8,VLOOKUP(AA$38,Settings!$B$12:$F$24,2,FALSE),Calendar!AA47)),Settings!$I$12:$K$19,3,FALSE))</f>
        <v>Sat</v>
      </c>
      <c r="AC47" s="4" t="str">
        <f>IFERROR(VLOOKUP(DATE(Settings!$C$8,VLOOKUP(AA$38,Settings!$B$12:$F$24,2,FALSE),Calendar!AA47),'Danske helligdage'!$D:$E,2,FALSE),"")</f>
        <v/>
      </c>
      <c r="AD47" s="15" t="str">
        <f>IF(IFERROR(VLOOKUP(DATE(Settings!$C$8,VLOOKUP(AA$38,Settings!$B$12:$F$24,2,FALSE),Calendar!AA47),'Danske helligdage'!$D:$E,2,FALSE),0)&lt;&gt;0,1,"")</f>
        <v/>
      </c>
      <c r="AE47" s="7" t="str">
        <f>IF(AA47="","",IF(WEEKDAY(DATE(Settings!$C$8,VLOOKUP(AA$38,Settings!$B$12:$F$24,2,FALSE),Calendar!AA47))=2,WEEKNUM(DATE(Settings!$C$8,VLOOKUP(AA$38,Settings!$B$12:$F$24,2,FALSE),Calendar!AA47),21),""))</f>
        <v/>
      </c>
    </row>
    <row r="48" spans="2:31" x14ac:dyDescent="0.35">
      <c r="B48" s="3">
        <f>IF(B47="","",IF(B47+1&gt;VLOOKUP(B$38,Settings!$B$12:$F$24,4,FALSE),"",B47+1))</f>
        <v>10</v>
      </c>
      <c r="C48" s="4" t="str">
        <f>IF(B48="","",VLOOKUP(WEEKDAY(DATE(Settings!$C$8,VLOOKUP(B$38,Settings!$B$12:$F$24,2,FALSE),Calendar!B48)),Settings!$I$12:$K$19,3,FALSE))</f>
        <v>Mon</v>
      </c>
      <c r="D48" s="4" t="str">
        <f>IFERROR(VLOOKUP(DATE(Settings!$C$8,VLOOKUP(B$38,Settings!$B$12:$F$24,2,FALSE),Calendar!B48),'Danske helligdage'!$D:$E,2,FALSE),"")</f>
        <v/>
      </c>
      <c r="E48" s="15" t="str">
        <f>IF(IFERROR(VLOOKUP(DATE(Settings!$C$8,VLOOKUP(B$38,Settings!$B$12:$F$24,2,FALSE),Calendar!B48),'Danske helligdage'!$D:$E,2,FALSE),0)&lt;&gt;0,1,"")</f>
        <v/>
      </c>
      <c r="F48" s="7">
        <f>IF(B48="","",IF(WEEKDAY(DATE(Settings!$C$8,VLOOKUP(B$38,Settings!$B$12:$F$24,2,FALSE),Calendar!B48))=2,WEEKNUM(DATE(Settings!$C$8,VLOOKUP(B$38,Settings!$B$12:$F$24,2,FALSE),Calendar!B48),21),""))</f>
        <v>28</v>
      </c>
      <c r="G48" s="3">
        <f>IF(G47="","",IF(G47+1&gt;VLOOKUP(G$38,Settings!$B$12:$F$24,4,FALSE),"",G47+1))</f>
        <v>10</v>
      </c>
      <c r="H48" s="4" t="str">
        <f>IF(G48="","",VLOOKUP(WEEKDAY(DATE(Settings!$C$8,VLOOKUP(G$38,Settings!$B$12:$F$24,2,FALSE),Calendar!G48)),Settings!$I$12:$K$19,3,FALSE))</f>
        <v>Thu</v>
      </c>
      <c r="I48" s="4" t="str">
        <f>IFERROR(VLOOKUP(DATE(Settings!$C$8,VLOOKUP(G$38,Settings!$B$12:$F$24,2,FALSE),Calendar!G48),'Danske helligdage'!$D:$E,2,FALSE),"")</f>
        <v/>
      </c>
      <c r="J48" s="15" t="str">
        <f>IF(IFERROR(VLOOKUP(DATE(Settings!$C$8,VLOOKUP(G$38,Settings!$B$12:$F$24,2,FALSE),Calendar!G48),'Danske helligdage'!$D:$E,2,FALSE),0)&lt;&gt;0,1,"")</f>
        <v/>
      </c>
      <c r="K48" s="7" t="str">
        <f>IF(G48="","",IF(WEEKDAY(DATE(Settings!$C$8,VLOOKUP(G$38,Settings!$B$12:$F$24,2,FALSE),Calendar!G48))=2,WEEKNUM(DATE(Settings!$C$8,VLOOKUP(G$38,Settings!$B$12:$F$24,2,FALSE),Calendar!G48),21),""))</f>
        <v/>
      </c>
      <c r="L48" s="3">
        <f>IF(L47="","",IF(L47+1&gt;VLOOKUP(L$38,Settings!$B$12:$F$24,4,FALSE),"",L47+1))</f>
        <v>10</v>
      </c>
      <c r="M48" s="4" t="str">
        <f>IF(L48="","",VLOOKUP(WEEKDAY(DATE(Settings!$C$8,VLOOKUP(L$38,Settings!$B$12:$F$24,2,FALSE),Calendar!L48)),Settings!$I$12:$K$19,3,FALSE))</f>
        <v>Sun</v>
      </c>
      <c r="N48" s="4" t="str">
        <f>IFERROR(VLOOKUP(DATE(Settings!$C$8,VLOOKUP(L$38,Settings!$B$12:$F$24,2,FALSE),Calendar!L48),'Danske helligdage'!$D:$E,2,FALSE),"")</f>
        <v/>
      </c>
      <c r="O48" s="15" t="str">
        <f>IF(IFERROR(VLOOKUP(DATE(Settings!$C$8,VLOOKUP(L$38,Settings!$B$12:$F$24,2,FALSE),Calendar!L48),'Danske helligdage'!$D:$E,2,FALSE),0)&lt;&gt;0,1,"")</f>
        <v/>
      </c>
      <c r="P48" s="7" t="str">
        <f>IF(L48="","",IF(WEEKDAY(DATE(Settings!$C$8,VLOOKUP(L$38,Settings!$B$12:$F$24,2,FALSE),Calendar!L48))=2,WEEKNUM(DATE(Settings!$C$8,VLOOKUP(L$38,Settings!$B$12:$F$24,2,FALSE),Calendar!L48),21),""))</f>
        <v/>
      </c>
      <c r="Q48" s="3">
        <f>IF(Q47="","",IF(Q47+1&gt;VLOOKUP(Q$38,Settings!$B$12:$F$24,4,FALSE),"",Q47+1))</f>
        <v>10</v>
      </c>
      <c r="R48" s="4" t="str">
        <f>IF(Q48="","",VLOOKUP(WEEKDAY(DATE(Settings!$C$8,VLOOKUP(Q$38,Settings!$B$12:$F$24,2,FALSE),Calendar!Q48)),Settings!$I$12:$K$19,3,FALSE))</f>
        <v>Tue</v>
      </c>
      <c r="S48" s="4" t="str">
        <f>IFERROR(VLOOKUP(DATE(Settings!$C$8,VLOOKUP(Q$38,Settings!$B$12:$F$24,2,FALSE),Calendar!Q48),'Danske helligdage'!$D:$E,2,FALSE),"")</f>
        <v/>
      </c>
      <c r="T48" s="15" t="str">
        <f>IF(IFERROR(VLOOKUP(DATE(Settings!$C$8,VLOOKUP(Q$38,Settings!$B$12:$F$24,2,FALSE),Calendar!Q48),'Danske helligdage'!$D:$E,2,FALSE),0)&lt;&gt;0,1,"")</f>
        <v/>
      </c>
      <c r="U48" s="7" t="str">
        <f>IF(Q48="","",IF(WEEKDAY(DATE(Settings!$C$8,VLOOKUP(Q$38,Settings!$B$12:$F$24,2,FALSE),Calendar!Q48))=2,WEEKNUM(DATE(Settings!$C$8,VLOOKUP(Q$38,Settings!$B$12:$F$24,2,FALSE),Calendar!Q48),21),""))</f>
        <v/>
      </c>
      <c r="V48" s="3">
        <f>IF(V47="","",IF(V47+1&gt;VLOOKUP(V$38,Settings!$B$12:$F$24,4,FALSE),"",V47+1))</f>
        <v>10</v>
      </c>
      <c r="W48" s="4" t="str">
        <f>IF(V48="","",VLOOKUP(WEEKDAY(DATE(Settings!$C$8,VLOOKUP(V$38,Settings!$B$12:$F$24,2,FALSE),Calendar!V48)),Settings!$I$12:$K$19,3,FALSE))</f>
        <v>Fri</v>
      </c>
      <c r="X48" s="4" t="str">
        <f>IFERROR(VLOOKUP(DATE(Settings!$C$8,VLOOKUP(V$38,Settings!$B$12:$F$24,2,FALSE),Calendar!V48),'Danske helligdage'!$D:$E,2,FALSE),"")</f>
        <v/>
      </c>
      <c r="Y48" s="15" t="str">
        <f>IF(IFERROR(VLOOKUP(DATE(Settings!$C$8,VLOOKUP(V$38,Settings!$B$12:$F$24,2,FALSE),Calendar!V48),'Danske helligdage'!$D:$E,2,FALSE),0)&lt;&gt;0,1,"")</f>
        <v/>
      </c>
      <c r="Z48" s="7" t="str">
        <f>IF(V48="","",IF(WEEKDAY(DATE(Settings!$C$8,VLOOKUP(V$38,Settings!$B$12:$F$24,2,FALSE),Calendar!V48))=2,WEEKNUM(DATE(Settings!$C$8,VLOOKUP(V$38,Settings!$B$12:$F$24,2,FALSE),Calendar!V48),21),""))</f>
        <v/>
      </c>
      <c r="AA48" s="3">
        <f>IF(AA47="","",IF(AA47+1&gt;VLOOKUP(AA$38,Settings!$B$12:$F$24,4,FALSE),"",AA47+1))</f>
        <v>10</v>
      </c>
      <c r="AB48" s="4" t="str">
        <f>IF(AA48="","",VLOOKUP(WEEKDAY(DATE(Settings!$C$8,VLOOKUP(AA$38,Settings!$B$12:$F$24,2,FALSE),Calendar!AA48)),Settings!$I$12:$K$19,3,FALSE))</f>
        <v>Sun</v>
      </c>
      <c r="AC48" s="4" t="str">
        <f>IFERROR(VLOOKUP(DATE(Settings!$C$8,VLOOKUP(AA$38,Settings!$B$12:$F$24,2,FALSE),Calendar!AA48),'Danske helligdage'!$D:$E,2,FALSE),"")</f>
        <v/>
      </c>
      <c r="AD48" s="15" t="str">
        <f>IF(IFERROR(VLOOKUP(DATE(Settings!$C$8,VLOOKUP(AA$38,Settings!$B$12:$F$24,2,FALSE),Calendar!AA48),'Danske helligdage'!$D:$E,2,FALSE),0)&lt;&gt;0,1,"")</f>
        <v/>
      </c>
      <c r="AE48" s="7" t="str">
        <f>IF(AA48="","",IF(WEEKDAY(DATE(Settings!$C$8,VLOOKUP(AA$38,Settings!$B$12:$F$24,2,FALSE),Calendar!AA48))=2,WEEKNUM(DATE(Settings!$C$8,VLOOKUP(AA$38,Settings!$B$12:$F$24,2,FALSE),Calendar!AA48),21),""))</f>
        <v/>
      </c>
    </row>
    <row r="49" spans="2:31" x14ac:dyDescent="0.35">
      <c r="B49" s="3">
        <f>IF(B48="","",IF(B48+1&gt;VLOOKUP(B$38,Settings!$B$12:$F$24,4,FALSE),"",B48+1))</f>
        <v>11</v>
      </c>
      <c r="C49" s="4" t="str">
        <f>IF(B49="","",VLOOKUP(WEEKDAY(DATE(Settings!$C$8,VLOOKUP(B$38,Settings!$B$12:$F$24,2,FALSE),Calendar!B49)),Settings!$I$12:$K$19,3,FALSE))</f>
        <v>Tue</v>
      </c>
      <c r="D49" s="4" t="str">
        <f>IFERROR(VLOOKUP(DATE(Settings!$C$8,VLOOKUP(B$38,Settings!$B$12:$F$24,2,FALSE),Calendar!B49),'Danske helligdage'!$D:$E,2,FALSE),"")</f>
        <v/>
      </c>
      <c r="E49" s="15" t="str">
        <f>IF(IFERROR(VLOOKUP(DATE(Settings!$C$8,VLOOKUP(B$38,Settings!$B$12:$F$24,2,FALSE),Calendar!B49),'Danske helligdage'!$D:$E,2,FALSE),0)&lt;&gt;0,1,"")</f>
        <v/>
      </c>
      <c r="F49" s="7" t="str">
        <f>IF(B49="","",IF(WEEKDAY(DATE(Settings!$C$8,VLOOKUP(B$38,Settings!$B$12:$F$24,2,FALSE),Calendar!B49))=2,WEEKNUM(DATE(Settings!$C$8,VLOOKUP(B$38,Settings!$B$12:$F$24,2,FALSE),Calendar!B49),21),""))</f>
        <v/>
      </c>
      <c r="G49" s="3">
        <f>IF(G48="","",IF(G48+1&gt;VLOOKUP(G$38,Settings!$B$12:$F$24,4,FALSE),"",G48+1))</f>
        <v>11</v>
      </c>
      <c r="H49" s="4" t="str">
        <f>IF(G49="","",VLOOKUP(WEEKDAY(DATE(Settings!$C$8,VLOOKUP(G$38,Settings!$B$12:$F$24,2,FALSE),Calendar!G49)),Settings!$I$12:$K$19,3,FALSE))</f>
        <v>Fri</v>
      </c>
      <c r="I49" s="4" t="str">
        <f>IFERROR(VLOOKUP(DATE(Settings!$C$8,VLOOKUP(G$38,Settings!$B$12:$F$24,2,FALSE),Calendar!G49),'Danske helligdage'!$D:$E,2,FALSE),"")</f>
        <v/>
      </c>
      <c r="J49" s="15" t="str">
        <f>IF(IFERROR(VLOOKUP(DATE(Settings!$C$8,VLOOKUP(G$38,Settings!$B$12:$F$24,2,FALSE),Calendar!G49),'Danske helligdage'!$D:$E,2,FALSE),0)&lt;&gt;0,1,"")</f>
        <v/>
      </c>
      <c r="K49" s="7" t="str">
        <f>IF(G49="","",IF(WEEKDAY(DATE(Settings!$C$8,VLOOKUP(G$38,Settings!$B$12:$F$24,2,FALSE),Calendar!G49))=2,WEEKNUM(DATE(Settings!$C$8,VLOOKUP(G$38,Settings!$B$12:$F$24,2,FALSE),Calendar!G49),21),""))</f>
        <v/>
      </c>
      <c r="L49" s="3">
        <f>IF(L48="","",IF(L48+1&gt;VLOOKUP(L$38,Settings!$B$12:$F$24,4,FALSE),"",L48+1))</f>
        <v>11</v>
      </c>
      <c r="M49" s="4" t="str">
        <f>IF(L49="","",VLOOKUP(WEEKDAY(DATE(Settings!$C$8,VLOOKUP(L$38,Settings!$B$12:$F$24,2,FALSE),Calendar!L49)),Settings!$I$12:$K$19,3,FALSE))</f>
        <v>Mon</v>
      </c>
      <c r="N49" s="4" t="str">
        <f>IFERROR(VLOOKUP(DATE(Settings!$C$8,VLOOKUP(L$38,Settings!$B$12:$F$24,2,FALSE),Calendar!L49),'Danske helligdage'!$D:$E,2,FALSE),"")</f>
        <v/>
      </c>
      <c r="O49" s="15" t="str">
        <f>IF(IFERROR(VLOOKUP(DATE(Settings!$C$8,VLOOKUP(L$38,Settings!$B$12:$F$24,2,FALSE),Calendar!L49),'Danske helligdage'!$D:$E,2,FALSE),0)&lt;&gt;0,1,"")</f>
        <v/>
      </c>
      <c r="P49" s="7">
        <f>IF(L49="","",IF(WEEKDAY(DATE(Settings!$C$8,VLOOKUP(L$38,Settings!$B$12:$F$24,2,FALSE),Calendar!L49))=2,WEEKNUM(DATE(Settings!$C$8,VLOOKUP(L$38,Settings!$B$12:$F$24,2,FALSE),Calendar!L49),21),""))</f>
        <v>37</v>
      </c>
      <c r="Q49" s="3">
        <f>IF(Q48="","",IF(Q48+1&gt;VLOOKUP(Q$38,Settings!$B$12:$F$24,4,FALSE),"",Q48+1))</f>
        <v>11</v>
      </c>
      <c r="R49" s="4" t="str">
        <f>IF(Q49="","",VLOOKUP(WEEKDAY(DATE(Settings!$C$8,VLOOKUP(Q$38,Settings!$B$12:$F$24,2,FALSE),Calendar!Q49)),Settings!$I$12:$K$19,3,FALSE))</f>
        <v>Wed</v>
      </c>
      <c r="S49" s="4" t="str">
        <f>IFERROR(VLOOKUP(DATE(Settings!$C$8,VLOOKUP(Q$38,Settings!$B$12:$F$24,2,FALSE),Calendar!Q49),'Danske helligdage'!$D:$E,2,FALSE),"")</f>
        <v/>
      </c>
      <c r="T49" s="15" t="str">
        <f>IF(IFERROR(VLOOKUP(DATE(Settings!$C$8,VLOOKUP(Q$38,Settings!$B$12:$F$24,2,FALSE),Calendar!Q49),'Danske helligdage'!$D:$E,2,FALSE),0)&lt;&gt;0,1,"")</f>
        <v/>
      </c>
      <c r="U49" s="7" t="str">
        <f>IF(Q49="","",IF(WEEKDAY(DATE(Settings!$C$8,VLOOKUP(Q$38,Settings!$B$12:$F$24,2,FALSE),Calendar!Q49))=2,WEEKNUM(DATE(Settings!$C$8,VLOOKUP(Q$38,Settings!$B$12:$F$24,2,FALSE),Calendar!Q49),21),""))</f>
        <v/>
      </c>
      <c r="V49" s="3">
        <f>IF(V48="","",IF(V48+1&gt;VLOOKUP(V$38,Settings!$B$12:$F$24,4,FALSE),"",V48+1))</f>
        <v>11</v>
      </c>
      <c r="W49" s="4" t="str">
        <f>IF(V49="","",VLOOKUP(WEEKDAY(DATE(Settings!$C$8,VLOOKUP(V$38,Settings!$B$12:$F$24,2,FALSE),Calendar!V49)),Settings!$I$12:$K$19,3,FALSE))</f>
        <v>Sat</v>
      </c>
      <c r="X49" s="4" t="str">
        <f>IFERROR(VLOOKUP(DATE(Settings!$C$8,VLOOKUP(V$38,Settings!$B$12:$F$24,2,FALSE),Calendar!V49),'Danske helligdage'!$D:$E,2,FALSE),"")</f>
        <v/>
      </c>
      <c r="Y49" s="15" t="str">
        <f>IF(IFERROR(VLOOKUP(DATE(Settings!$C$8,VLOOKUP(V$38,Settings!$B$12:$F$24,2,FALSE),Calendar!V49),'Danske helligdage'!$D:$E,2,FALSE),0)&lt;&gt;0,1,"")</f>
        <v/>
      </c>
      <c r="Z49" s="7" t="str">
        <f>IF(V49="","",IF(WEEKDAY(DATE(Settings!$C$8,VLOOKUP(V$38,Settings!$B$12:$F$24,2,FALSE),Calendar!V49))=2,WEEKNUM(DATE(Settings!$C$8,VLOOKUP(V$38,Settings!$B$12:$F$24,2,FALSE),Calendar!V49),21),""))</f>
        <v/>
      </c>
      <c r="AA49" s="3">
        <f>IF(AA48="","",IF(AA48+1&gt;VLOOKUP(AA$38,Settings!$B$12:$F$24,4,FALSE),"",AA48+1))</f>
        <v>11</v>
      </c>
      <c r="AB49" s="4" t="str">
        <f>IF(AA49="","",VLOOKUP(WEEKDAY(DATE(Settings!$C$8,VLOOKUP(AA$38,Settings!$B$12:$F$24,2,FALSE),Calendar!AA49)),Settings!$I$12:$K$19,3,FALSE))</f>
        <v>Mon</v>
      </c>
      <c r="AC49" s="4" t="str">
        <f>IFERROR(VLOOKUP(DATE(Settings!$C$8,VLOOKUP(AA$38,Settings!$B$12:$F$24,2,FALSE),Calendar!AA49),'Danske helligdage'!$D:$E,2,FALSE),"")</f>
        <v/>
      </c>
      <c r="AD49" s="15" t="str">
        <f>IF(IFERROR(VLOOKUP(DATE(Settings!$C$8,VLOOKUP(AA$38,Settings!$B$12:$F$24,2,FALSE),Calendar!AA49),'Danske helligdage'!$D:$E,2,FALSE),0)&lt;&gt;0,1,"")</f>
        <v/>
      </c>
      <c r="AE49" s="7">
        <f>IF(AA49="","",IF(WEEKDAY(DATE(Settings!$C$8,VLOOKUP(AA$38,Settings!$B$12:$F$24,2,FALSE),Calendar!AA49))=2,WEEKNUM(DATE(Settings!$C$8,VLOOKUP(AA$38,Settings!$B$12:$F$24,2,FALSE),Calendar!AA49),21),""))</f>
        <v>50</v>
      </c>
    </row>
    <row r="50" spans="2:31" x14ac:dyDescent="0.35">
      <c r="B50" s="3">
        <f>IF(B49="","",IF(B49+1&gt;VLOOKUP(B$38,Settings!$B$12:$F$24,4,FALSE),"",B49+1))</f>
        <v>12</v>
      </c>
      <c r="C50" s="4" t="str">
        <f>IF(B50="","",VLOOKUP(WEEKDAY(DATE(Settings!$C$8,VLOOKUP(B$38,Settings!$B$12:$F$24,2,FALSE),Calendar!B50)),Settings!$I$12:$K$19,3,FALSE))</f>
        <v>Wed</v>
      </c>
      <c r="D50" s="4" t="str">
        <f>IFERROR(VLOOKUP(DATE(Settings!$C$8,VLOOKUP(B$38,Settings!$B$12:$F$24,2,FALSE),Calendar!B50),'Danske helligdage'!$D:$E,2,FALSE),"")</f>
        <v/>
      </c>
      <c r="E50" s="15" t="str">
        <f>IF(IFERROR(VLOOKUP(DATE(Settings!$C$8,VLOOKUP(B$38,Settings!$B$12:$F$24,2,FALSE),Calendar!B50),'Danske helligdage'!$D:$E,2,FALSE),0)&lt;&gt;0,1,"")</f>
        <v/>
      </c>
      <c r="F50" s="7" t="str">
        <f>IF(B50="","",IF(WEEKDAY(DATE(Settings!$C$8,VLOOKUP(B$38,Settings!$B$12:$F$24,2,FALSE),Calendar!B50))=2,WEEKNUM(DATE(Settings!$C$8,VLOOKUP(B$38,Settings!$B$12:$F$24,2,FALSE),Calendar!B50),21),""))</f>
        <v/>
      </c>
      <c r="G50" s="3">
        <f>IF(G49="","",IF(G49+1&gt;VLOOKUP(G$38,Settings!$B$12:$F$24,4,FALSE),"",G49+1))</f>
        <v>12</v>
      </c>
      <c r="H50" s="4" t="str">
        <f>IF(G50="","",VLOOKUP(WEEKDAY(DATE(Settings!$C$8,VLOOKUP(G$38,Settings!$B$12:$F$24,2,FALSE),Calendar!G50)),Settings!$I$12:$K$19,3,FALSE))</f>
        <v>Sat</v>
      </c>
      <c r="I50" s="4" t="str">
        <f>IFERROR(VLOOKUP(DATE(Settings!$C$8,VLOOKUP(G$38,Settings!$B$12:$F$24,2,FALSE),Calendar!G50),'Danske helligdage'!$D:$E,2,FALSE),"")</f>
        <v/>
      </c>
      <c r="J50" s="15" t="str">
        <f>IF(IFERROR(VLOOKUP(DATE(Settings!$C$8,VLOOKUP(G$38,Settings!$B$12:$F$24,2,FALSE),Calendar!G50),'Danske helligdage'!$D:$E,2,FALSE),0)&lt;&gt;0,1,"")</f>
        <v/>
      </c>
      <c r="K50" s="7" t="str">
        <f>IF(G50="","",IF(WEEKDAY(DATE(Settings!$C$8,VLOOKUP(G$38,Settings!$B$12:$F$24,2,FALSE),Calendar!G50))=2,WEEKNUM(DATE(Settings!$C$8,VLOOKUP(G$38,Settings!$B$12:$F$24,2,FALSE),Calendar!G50),21),""))</f>
        <v/>
      </c>
      <c r="L50" s="3">
        <f>IF(L49="","",IF(L49+1&gt;VLOOKUP(L$38,Settings!$B$12:$F$24,4,FALSE),"",L49+1))</f>
        <v>12</v>
      </c>
      <c r="M50" s="4" t="str">
        <f>IF(L50="","",VLOOKUP(WEEKDAY(DATE(Settings!$C$8,VLOOKUP(L$38,Settings!$B$12:$F$24,2,FALSE),Calendar!L50)),Settings!$I$12:$K$19,3,FALSE))</f>
        <v>Tue</v>
      </c>
      <c r="N50" s="4" t="str">
        <f>IFERROR(VLOOKUP(DATE(Settings!$C$8,VLOOKUP(L$38,Settings!$B$12:$F$24,2,FALSE),Calendar!L50),'Danske helligdage'!$D:$E,2,FALSE),"")</f>
        <v/>
      </c>
      <c r="O50" s="15" t="str">
        <f>IF(IFERROR(VLOOKUP(DATE(Settings!$C$8,VLOOKUP(L$38,Settings!$B$12:$F$24,2,FALSE),Calendar!L50),'Danske helligdage'!$D:$E,2,FALSE),0)&lt;&gt;0,1,"")</f>
        <v/>
      </c>
      <c r="P50" s="7" t="str">
        <f>IF(L50="","",IF(WEEKDAY(DATE(Settings!$C$8,VLOOKUP(L$38,Settings!$B$12:$F$24,2,FALSE),Calendar!L50))=2,WEEKNUM(DATE(Settings!$C$8,VLOOKUP(L$38,Settings!$B$12:$F$24,2,FALSE),Calendar!L50),21),""))</f>
        <v/>
      </c>
      <c r="Q50" s="3">
        <f>IF(Q49="","",IF(Q49+1&gt;VLOOKUP(Q$38,Settings!$B$12:$F$24,4,FALSE),"",Q49+1))</f>
        <v>12</v>
      </c>
      <c r="R50" s="4" t="str">
        <f>IF(Q50="","",VLOOKUP(WEEKDAY(DATE(Settings!$C$8,VLOOKUP(Q$38,Settings!$B$12:$F$24,2,FALSE),Calendar!Q50)),Settings!$I$12:$K$19,3,FALSE))</f>
        <v>Thu</v>
      </c>
      <c r="S50" s="4" t="str">
        <f>IFERROR(VLOOKUP(DATE(Settings!$C$8,VLOOKUP(Q$38,Settings!$B$12:$F$24,2,FALSE),Calendar!Q50),'Danske helligdage'!$D:$E,2,FALSE),"")</f>
        <v/>
      </c>
      <c r="T50" s="15" t="str">
        <f>IF(IFERROR(VLOOKUP(DATE(Settings!$C$8,VLOOKUP(Q$38,Settings!$B$12:$F$24,2,FALSE),Calendar!Q50),'Danske helligdage'!$D:$E,2,FALSE),0)&lt;&gt;0,1,"")</f>
        <v/>
      </c>
      <c r="U50" s="7" t="str">
        <f>IF(Q50="","",IF(WEEKDAY(DATE(Settings!$C$8,VLOOKUP(Q$38,Settings!$B$12:$F$24,2,FALSE),Calendar!Q50))=2,WEEKNUM(DATE(Settings!$C$8,VLOOKUP(Q$38,Settings!$B$12:$F$24,2,FALSE),Calendar!Q50),21),""))</f>
        <v/>
      </c>
      <c r="V50" s="3">
        <f>IF(V49="","",IF(V49+1&gt;VLOOKUP(V$38,Settings!$B$12:$F$24,4,FALSE),"",V49+1))</f>
        <v>12</v>
      </c>
      <c r="W50" s="4" t="str">
        <f>IF(V50="","",VLOOKUP(WEEKDAY(DATE(Settings!$C$8,VLOOKUP(V$38,Settings!$B$12:$F$24,2,FALSE),Calendar!V50)),Settings!$I$12:$K$19,3,FALSE))</f>
        <v>Sun</v>
      </c>
      <c r="X50" s="4" t="str">
        <f>IFERROR(VLOOKUP(DATE(Settings!$C$8,VLOOKUP(V$38,Settings!$B$12:$F$24,2,FALSE),Calendar!V50),'Danske helligdage'!$D:$E,2,FALSE),"")</f>
        <v/>
      </c>
      <c r="Y50" s="15" t="str">
        <f>IF(IFERROR(VLOOKUP(DATE(Settings!$C$8,VLOOKUP(V$38,Settings!$B$12:$F$24,2,FALSE),Calendar!V50),'Danske helligdage'!$D:$E,2,FALSE),0)&lt;&gt;0,1,"")</f>
        <v/>
      </c>
      <c r="Z50" s="7" t="str">
        <f>IF(V50="","",IF(WEEKDAY(DATE(Settings!$C$8,VLOOKUP(V$38,Settings!$B$12:$F$24,2,FALSE),Calendar!V50))=2,WEEKNUM(DATE(Settings!$C$8,VLOOKUP(V$38,Settings!$B$12:$F$24,2,FALSE),Calendar!V50),21),""))</f>
        <v/>
      </c>
      <c r="AA50" s="3">
        <f>IF(AA49="","",IF(AA49+1&gt;VLOOKUP(AA$38,Settings!$B$12:$F$24,4,FALSE),"",AA49+1))</f>
        <v>12</v>
      </c>
      <c r="AB50" s="4" t="str">
        <f>IF(AA50="","",VLOOKUP(WEEKDAY(DATE(Settings!$C$8,VLOOKUP(AA$38,Settings!$B$12:$F$24,2,FALSE),Calendar!AA50)),Settings!$I$12:$K$19,3,FALSE))</f>
        <v>Tue</v>
      </c>
      <c r="AC50" s="4" t="str">
        <f>IFERROR(VLOOKUP(DATE(Settings!$C$8,VLOOKUP(AA$38,Settings!$B$12:$F$24,2,FALSE),Calendar!AA50),'Danske helligdage'!$D:$E,2,FALSE),"")</f>
        <v/>
      </c>
      <c r="AD50" s="15" t="str">
        <f>IF(IFERROR(VLOOKUP(DATE(Settings!$C$8,VLOOKUP(AA$38,Settings!$B$12:$F$24,2,FALSE),Calendar!AA50),'Danske helligdage'!$D:$E,2,FALSE),0)&lt;&gt;0,1,"")</f>
        <v/>
      </c>
      <c r="AE50" s="7" t="str">
        <f>IF(AA50="","",IF(WEEKDAY(DATE(Settings!$C$8,VLOOKUP(AA$38,Settings!$B$12:$F$24,2,FALSE),Calendar!AA50))=2,WEEKNUM(DATE(Settings!$C$8,VLOOKUP(AA$38,Settings!$B$12:$F$24,2,FALSE),Calendar!AA50),21),""))</f>
        <v/>
      </c>
    </row>
    <row r="51" spans="2:31" x14ac:dyDescent="0.35">
      <c r="B51" s="3">
        <f>IF(B50="","",IF(B50+1&gt;VLOOKUP(B$38,Settings!$B$12:$F$24,4,FALSE),"",B50+1))</f>
        <v>13</v>
      </c>
      <c r="C51" s="4" t="str">
        <f>IF(B51="","",VLOOKUP(WEEKDAY(DATE(Settings!$C$8,VLOOKUP(B$38,Settings!$B$12:$F$24,2,FALSE),Calendar!B51)),Settings!$I$12:$K$19,3,FALSE))</f>
        <v>Thu</v>
      </c>
      <c r="D51" s="4" t="str">
        <f>IFERROR(VLOOKUP(DATE(Settings!$C$8,VLOOKUP(B$38,Settings!$B$12:$F$24,2,FALSE),Calendar!B51),'Danske helligdage'!$D:$E,2,FALSE),"")</f>
        <v/>
      </c>
      <c r="E51" s="15" t="str">
        <f>IF(IFERROR(VLOOKUP(DATE(Settings!$C$8,VLOOKUP(B$38,Settings!$B$12:$F$24,2,FALSE),Calendar!B51),'Danske helligdage'!$D:$E,2,FALSE),0)&lt;&gt;0,1,"")</f>
        <v/>
      </c>
      <c r="F51" s="7" t="str">
        <f>IF(B51="","",IF(WEEKDAY(DATE(Settings!$C$8,VLOOKUP(B$38,Settings!$B$12:$F$24,2,FALSE),Calendar!B51))=2,WEEKNUM(DATE(Settings!$C$8,VLOOKUP(B$38,Settings!$B$12:$F$24,2,FALSE),Calendar!B51),21),""))</f>
        <v/>
      </c>
      <c r="G51" s="3">
        <f>IF(G50="","",IF(G50+1&gt;VLOOKUP(G$38,Settings!$B$12:$F$24,4,FALSE),"",G50+1))</f>
        <v>13</v>
      </c>
      <c r="H51" s="4" t="str">
        <f>IF(G51="","",VLOOKUP(WEEKDAY(DATE(Settings!$C$8,VLOOKUP(G$38,Settings!$B$12:$F$24,2,FALSE),Calendar!G51)),Settings!$I$12:$K$19,3,FALSE))</f>
        <v>Sun</v>
      </c>
      <c r="I51" s="4" t="str">
        <f>IFERROR(VLOOKUP(DATE(Settings!$C$8,VLOOKUP(G$38,Settings!$B$12:$F$24,2,FALSE),Calendar!G51),'Danske helligdage'!$D:$E,2,FALSE),"")</f>
        <v/>
      </c>
      <c r="J51" s="15" t="str">
        <f>IF(IFERROR(VLOOKUP(DATE(Settings!$C$8,VLOOKUP(G$38,Settings!$B$12:$F$24,2,FALSE),Calendar!G51),'Danske helligdage'!$D:$E,2,FALSE),0)&lt;&gt;0,1,"")</f>
        <v/>
      </c>
      <c r="K51" s="7" t="str">
        <f>IF(G51="","",IF(WEEKDAY(DATE(Settings!$C$8,VLOOKUP(G$38,Settings!$B$12:$F$24,2,FALSE),Calendar!G51))=2,WEEKNUM(DATE(Settings!$C$8,VLOOKUP(G$38,Settings!$B$12:$F$24,2,FALSE),Calendar!G51),21),""))</f>
        <v/>
      </c>
      <c r="L51" s="3">
        <f>IF(L50="","",IF(L50+1&gt;VLOOKUP(L$38,Settings!$B$12:$F$24,4,FALSE),"",L50+1))</f>
        <v>13</v>
      </c>
      <c r="M51" s="4" t="str">
        <f>IF(L51="","",VLOOKUP(WEEKDAY(DATE(Settings!$C$8,VLOOKUP(L$38,Settings!$B$12:$F$24,2,FALSE),Calendar!L51)),Settings!$I$12:$K$19,3,FALSE))</f>
        <v>Wed</v>
      </c>
      <c r="N51" s="4" t="str">
        <f>IFERROR(VLOOKUP(DATE(Settings!$C$8,VLOOKUP(L$38,Settings!$B$12:$F$24,2,FALSE),Calendar!L51),'Danske helligdage'!$D:$E,2,FALSE),"")</f>
        <v/>
      </c>
      <c r="O51" s="15" t="str">
        <f>IF(IFERROR(VLOOKUP(DATE(Settings!$C$8,VLOOKUP(L$38,Settings!$B$12:$F$24,2,FALSE),Calendar!L51),'Danske helligdage'!$D:$E,2,FALSE),0)&lt;&gt;0,1,"")</f>
        <v/>
      </c>
      <c r="P51" s="7" t="str">
        <f>IF(L51="","",IF(WEEKDAY(DATE(Settings!$C$8,VLOOKUP(L$38,Settings!$B$12:$F$24,2,FALSE),Calendar!L51))=2,WEEKNUM(DATE(Settings!$C$8,VLOOKUP(L$38,Settings!$B$12:$F$24,2,FALSE),Calendar!L51),21),""))</f>
        <v/>
      </c>
      <c r="Q51" s="3">
        <f>IF(Q50="","",IF(Q50+1&gt;VLOOKUP(Q$38,Settings!$B$12:$F$24,4,FALSE),"",Q50+1))</f>
        <v>13</v>
      </c>
      <c r="R51" s="4" t="str">
        <f>IF(Q51="","",VLOOKUP(WEEKDAY(DATE(Settings!$C$8,VLOOKUP(Q$38,Settings!$B$12:$F$24,2,FALSE),Calendar!Q51)),Settings!$I$12:$K$19,3,FALSE))</f>
        <v>Fri</v>
      </c>
      <c r="S51" s="4" t="str">
        <f>IFERROR(VLOOKUP(DATE(Settings!$C$8,VLOOKUP(Q$38,Settings!$B$12:$F$24,2,FALSE),Calendar!Q51),'Danske helligdage'!$D:$E,2,FALSE),"")</f>
        <v/>
      </c>
      <c r="T51" s="15" t="str">
        <f>IF(IFERROR(VLOOKUP(DATE(Settings!$C$8,VLOOKUP(Q$38,Settings!$B$12:$F$24,2,FALSE),Calendar!Q51),'Danske helligdage'!$D:$E,2,FALSE),0)&lt;&gt;0,1,"")</f>
        <v/>
      </c>
      <c r="U51" s="7" t="str">
        <f>IF(Q51="","",IF(WEEKDAY(DATE(Settings!$C$8,VLOOKUP(Q$38,Settings!$B$12:$F$24,2,FALSE),Calendar!Q51))=2,WEEKNUM(DATE(Settings!$C$8,VLOOKUP(Q$38,Settings!$B$12:$F$24,2,FALSE),Calendar!Q51),21),""))</f>
        <v/>
      </c>
      <c r="V51" s="3">
        <f>IF(V50="","",IF(V50+1&gt;VLOOKUP(V$38,Settings!$B$12:$F$24,4,FALSE),"",V50+1))</f>
        <v>13</v>
      </c>
      <c r="W51" s="4" t="str">
        <f>IF(V51="","",VLOOKUP(WEEKDAY(DATE(Settings!$C$8,VLOOKUP(V$38,Settings!$B$12:$F$24,2,FALSE),Calendar!V51)),Settings!$I$12:$K$19,3,FALSE))</f>
        <v>Mon</v>
      </c>
      <c r="X51" s="4" t="str">
        <f>IFERROR(VLOOKUP(DATE(Settings!$C$8,VLOOKUP(V$38,Settings!$B$12:$F$24,2,FALSE),Calendar!V51),'Danske helligdage'!$D:$E,2,FALSE),"")</f>
        <v/>
      </c>
      <c r="Y51" s="15" t="str">
        <f>IF(IFERROR(VLOOKUP(DATE(Settings!$C$8,VLOOKUP(V$38,Settings!$B$12:$F$24,2,FALSE),Calendar!V51),'Danske helligdage'!$D:$E,2,FALSE),0)&lt;&gt;0,1,"")</f>
        <v/>
      </c>
      <c r="Z51" s="7">
        <f>IF(V51="","",IF(WEEKDAY(DATE(Settings!$C$8,VLOOKUP(V$38,Settings!$B$12:$F$24,2,FALSE),Calendar!V51))=2,WEEKNUM(DATE(Settings!$C$8,VLOOKUP(V$38,Settings!$B$12:$F$24,2,FALSE),Calendar!V51),21),""))</f>
        <v>46</v>
      </c>
      <c r="AA51" s="3">
        <f>IF(AA50="","",IF(AA50+1&gt;VLOOKUP(AA$38,Settings!$B$12:$F$24,4,FALSE),"",AA50+1))</f>
        <v>13</v>
      </c>
      <c r="AB51" s="4" t="str">
        <f>IF(AA51="","",VLOOKUP(WEEKDAY(DATE(Settings!$C$8,VLOOKUP(AA$38,Settings!$B$12:$F$24,2,FALSE),Calendar!AA51)),Settings!$I$12:$K$19,3,FALSE))</f>
        <v>Wed</v>
      </c>
      <c r="AC51" s="4" t="str">
        <f>IFERROR(VLOOKUP(DATE(Settings!$C$8,VLOOKUP(AA$38,Settings!$B$12:$F$24,2,FALSE),Calendar!AA51),'Danske helligdage'!$D:$E,2,FALSE),"")</f>
        <v/>
      </c>
      <c r="AD51" s="15" t="str">
        <f>IF(IFERROR(VLOOKUP(DATE(Settings!$C$8,VLOOKUP(AA$38,Settings!$B$12:$F$24,2,FALSE),Calendar!AA51),'Danske helligdage'!$D:$E,2,FALSE),0)&lt;&gt;0,1,"")</f>
        <v/>
      </c>
      <c r="AE51" s="7" t="str">
        <f>IF(AA51="","",IF(WEEKDAY(DATE(Settings!$C$8,VLOOKUP(AA$38,Settings!$B$12:$F$24,2,FALSE),Calendar!AA51))=2,WEEKNUM(DATE(Settings!$C$8,VLOOKUP(AA$38,Settings!$B$12:$F$24,2,FALSE),Calendar!AA51),21),""))</f>
        <v/>
      </c>
    </row>
    <row r="52" spans="2:31" x14ac:dyDescent="0.35">
      <c r="B52" s="3">
        <f>IF(B51="","",IF(B51+1&gt;VLOOKUP(B$38,Settings!$B$12:$F$24,4,FALSE),"",B51+1))</f>
        <v>14</v>
      </c>
      <c r="C52" s="4" t="str">
        <f>IF(B52="","",VLOOKUP(WEEKDAY(DATE(Settings!$C$8,VLOOKUP(B$38,Settings!$B$12:$F$24,2,FALSE),Calendar!B52)),Settings!$I$12:$K$19,3,FALSE))</f>
        <v>Fri</v>
      </c>
      <c r="D52" s="4" t="str">
        <f>IFERROR(VLOOKUP(DATE(Settings!$C$8,VLOOKUP(B$38,Settings!$B$12:$F$24,2,FALSE),Calendar!B52),'Danske helligdage'!$D:$E,2,FALSE),"")</f>
        <v/>
      </c>
      <c r="E52" s="15" t="str">
        <f>IF(IFERROR(VLOOKUP(DATE(Settings!$C$8,VLOOKUP(B$38,Settings!$B$12:$F$24,2,FALSE),Calendar!B52),'Danske helligdage'!$D:$E,2,FALSE),0)&lt;&gt;0,1,"")</f>
        <v/>
      </c>
      <c r="F52" s="7" t="str">
        <f>IF(B52="","",IF(WEEKDAY(DATE(Settings!$C$8,VLOOKUP(B$38,Settings!$B$12:$F$24,2,FALSE),Calendar!B52))=2,WEEKNUM(DATE(Settings!$C$8,VLOOKUP(B$38,Settings!$B$12:$F$24,2,FALSE),Calendar!B52),21),""))</f>
        <v/>
      </c>
      <c r="G52" s="3">
        <f>IF(G51="","",IF(G51+1&gt;VLOOKUP(G$38,Settings!$B$12:$F$24,4,FALSE),"",G51+1))</f>
        <v>14</v>
      </c>
      <c r="H52" s="4" t="str">
        <f>IF(G52="","",VLOOKUP(WEEKDAY(DATE(Settings!$C$8,VLOOKUP(G$38,Settings!$B$12:$F$24,2,FALSE),Calendar!G52)),Settings!$I$12:$K$19,3,FALSE))</f>
        <v>Mon</v>
      </c>
      <c r="I52" s="4" t="str">
        <f>IFERROR(VLOOKUP(DATE(Settings!$C$8,VLOOKUP(G$38,Settings!$B$12:$F$24,2,FALSE),Calendar!G52),'Danske helligdage'!$D:$E,2,FALSE),"")</f>
        <v/>
      </c>
      <c r="J52" s="15" t="str">
        <f>IF(IFERROR(VLOOKUP(DATE(Settings!$C$8,VLOOKUP(G$38,Settings!$B$12:$F$24,2,FALSE),Calendar!G52),'Danske helligdage'!$D:$E,2,FALSE),0)&lt;&gt;0,1,"")</f>
        <v/>
      </c>
      <c r="K52" s="7">
        <f>IF(G52="","",IF(WEEKDAY(DATE(Settings!$C$8,VLOOKUP(G$38,Settings!$B$12:$F$24,2,FALSE),Calendar!G52))=2,WEEKNUM(DATE(Settings!$C$8,VLOOKUP(G$38,Settings!$B$12:$F$24,2,FALSE),Calendar!G52),21),""))</f>
        <v>33</v>
      </c>
      <c r="L52" s="3">
        <f>IF(L51="","",IF(L51+1&gt;VLOOKUP(L$38,Settings!$B$12:$F$24,4,FALSE),"",L51+1))</f>
        <v>14</v>
      </c>
      <c r="M52" s="4" t="str">
        <f>IF(L52="","",VLOOKUP(WEEKDAY(DATE(Settings!$C$8,VLOOKUP(L$38,Settings!$B$12:$F$24,2,FALSE),Calendar!L52)),Settings!$I$12:$K$19,3,FALSE))</f>
        <v>Thu</v>
      </c>
      <c r="N52" s="4" t="str">
        <f>IFERROR(VLOOKUP(DATE(Settings!$C$8,VLOOKUP(L$38,Settings!$B$12:$F$24,2,FALSE),Calendar!L52),'Danske helligdage'!$D:$E,2,FALSE),"")</f>
        <v/>
      </c>
      <c r="O52" s="15" t="str">
        <f>IF(IFERROR(VLOOKUP(DATE(Settings!$C$8,VLOOKUP(L$38,Settings!$B$12:$F$24,2,FALSE),Calendar!L52),'Danske helligdage'!$D:$E,2,FALSE),0)&lt;&gt;0,1,"")</f>
        <v/>
      </c>
      <c r="P52" s="7" t="str">
        <f>IF(L52="","",IF(WEEKDAY(DATE(Settings!$C$8,VLOOKUP(L$38,Settings!$B$12:$F$24,2,FALSE),Calendar!L52))=2,WEEKNUM(DATE(Settings!$C$8,VLOOKUP(L$38,Settings!$B$12:$F$24,2,FALSE),Calendar!L52),21),""))</f>
        <v/>
      </c>
      <c r="Q52" s="3">
        <f>IF(Q51="","",IF(Q51+1&gt;VLOOKUP(Q$38,Settings!$B$12:$F$24,4,FALSE),"",Q51+1))</f>
        <v>14</v>
      </c>
      <c r="R52" s="4" t="str">
        <f>IF(Q52="","",VLOOKUP(WEEKDAY(DATE(Settings!$C$8,VLOOKUP(Q$38,Settings!$B$12:$F$24,2,FALSE),Calendar!Q52)),Settings!$I$12:$K$19,3,FALSE))</f>
        <v>Sat</v>
      </c>
      <c r="S52" s="4" t="str">
        <f>IFERROR(VLOOKUP(DATE(Settings!$C$8,VLOOKUP(Q$38,Settings!$B$12:$F$24,2,FALSE),Calendar!Q52),'Danske helligdage'!$D:$E,2,FALSE),"")</f>
        <v/>
      </c>
      <c r="T52" s="15" t="str">
        <f>IF(IFERROR(VLOOKUP(DATE(Settings!$C$8,VLOOKUP(Q$38,Settings!$B$12:$F$24,2,FALSE),Calendar!Q52),'Danske helligdage'!$D:$E,2,FALSE),0)&lt;&gt;0,1,"")</f>
        <v/>
      </c>
      <c r="U52" s="7" t="str">
        <f>IF(Q52="","",IF(WEEKDAY(DATE(Settings!$C$8,VLOOKUP(Q$38,Settings!$B$12:$F$24,2,FALSE),Calendar!Q52))=2,WEEKNUM(DATE(Settings!$C$8,VLOOKUP(Q$38,Settings!$B$12:$F$24,2,FALSE),Calendar!Q52),21),""))</f>
        <v/>
      </c>
      <c r="V52" s="3">
        <f>IF(V51="","",IF(V51+1&gt;VLOOKUP(V$38,Settings!$B$12:$F$24,4,FALSE),"",V51+1))</f>
        <v>14</v>
      </c>
      <c r="W52" s="4" t="str">
        <f>IF(V52="","",VLOOKUP(WEEKDAY(DATE(Settings!$C$8,VLOOKUP(V$38,Settings!$B$12:$F$24,2,FALSE),Calendar!V52)),Settings!$I$12:$K$19,3,FALSE))</f>
        <v>Tue</v>
      </c>
      <c r="X52" s="4" t="str">
        <f>IFERROR(VLOOKUP(DATE(Settings!$C$8,VLOOKUP(V$38,Settings!$B$12:$F$24,2,FALSE),Calendar!V52),'Danske helligdage'!$D:$E,2,FALSE),"")</f>
        <v/>
      </c>
      <c r="Y52" s="15" t="str">
        <f>IF(IFERROR(VLOOKUP(DATE(Settings!$C$8,VLOOKUP(V$38,Settings!$B$12:$F$24,2,FALSE),Calendar!V52),'Danske helligdage'!$D:$E,2,FALSE),0)&lt;&gt;0,1,"")</f>
        <v/>
      </c>
      <c r="Z52" s="7" t="str">
        <f>IF(V52="","",IF(WEEKDAY(DATE(Settings!$C$8,VLOOKUP(V$38,Settings!$B$12:$F$24,2,FALSE),Calendar!V52))=2,WEEKNUM(DATE(Settings!$C$8,VLOOKUP(V$38,Settings!$B$12:$F$24,2,FALSE),Calendar!V52),21),""))</f>
        <v/>
      </c>
      <c r="AA52" s="3">
        <f>IF(AA51="","",IF(AA51+1&gt;VLOOKUP(AA$38,Settings!$B$12:$F$24,4,FALSE),"",AA51+1))</f>
        <v>14</v>
      </c>
      <c r="AB52" s="4" t="str">
        <f>IF(AA52="","",VLOOKUP(WEEKDAY(DATE(Settings!$C$8,VLOOKUP(AA$38,Settings!$B$12:$F$24,2,FALSE),Calendar!AA52)),Settings!$I$12:$K$19,3,FALSE))</f>
        <v>Thu</v>
      </c>
      <c r="AC52" s="4" t="str">
        <f>IFERROR(VLOOKUP(DATE(Settings!$C$8,VLOOKUP(AA$38,Settings!$B$12:$F$24,2,FALSE),Calendar!AA52),'Danske helligdage'!$D:$E,2,FALSE),"")</f>
        <v/>
      </c>
      <c r="AD52" s="15" t="str">
        <f>IF(IFERROR(VLOOKUP(DATE(Settings!$C$8,VLOOKUP(AA$38,Settings!$B$12:$F$24,2,FALSE),Calendar!AA52),'Danske helligdage'!$D:$E,2,FALSE),0)&lt;&gt;0,1,"")</f>
        <v/>
      </c>
      <c r="AE52" s="7" t="str">
        <f>IF(AA52="","",IF(WEEKDAY(DATE(Settings!$C$8,VLOOKUP(AA$38,Settings!$B$12:$F$24,2,FALSE),Calendar!AA52))=2,WEEKNUM(DATE(Settings!$C$8,VLOOKUP(AA$38,Settings!$B$12:$F$24,2,FALSE),Calendar!AA52),21),""))</f>
        <v/>
      </c>
    </row>
    <row r="53" spans="2:31" x14ac:dyDescent="0.35">
      <c r="B53" s="3">
        <f>IF(B52="","",IF(B52+1&gt;VLOOKUP(B$38,Settings!$B$12:$F$24,4,FALSE),"",B52+1))</f>
        <v>15</v>
      </c>
      <c r="C53" s="4" t="str">
        <f>IF(B53="","",VLOOKUP(WEEKDAY(DATE(Settings!$C$8,VLOOKUP(B$38,Settings!$B$12:$F$24,2,FALSE),Calendar!B53)),Settings!$I$12:$K$19,3,FALSE))</f>
        <v>Sat</v>
      </c>
      <c r="D53" s="4" t="str">
        <f>IFERROR(VLOOKUP(DATE(Settings!$C$8,VLOOKUP(B$38,Settings!$B$12:$F$24,2,FALSE),Calendar!B53),'Danske helligdage'!$D:$E,2,FALSE),"")</f>
        <v/>
      </c>
      <c r="E53" s="15" t="str">
        <f>IF(IFERROR(VLOOKUP(DATE(Settings!$C$8,VLOOKUP(B$38,Settings!$B$12:$F$24,2,FALSE),Calendar!B53),'Danske helligdage'!$D:$E,2,FALSE),0)&lt;&gt;0,1,"")</f>
        <v/>
      </c>
      <c r="F53" s="7" t="str">
        <f>IF(B53="","",IF(WEEKDAY(DATE(Settings!$C$8,VLOOKUP(B$38,Settings!$B$12:$F$24,2,FALSE),Calendar!B53))=2,WEEKNUM(DATE(Settings!$C$8,VLOOKUP(B$38,Settings!$B$12:$F$24,2,FALSE),Calendar!B53),21),""))</f>
        <v/>
      </c>
      <c r="G53" s="3">
        <f>IF(G52="","",IF(G52+1&gt;VLOOKUP(G$38,Settings!$B$12:$F$24,4,FALSE),"",G52+1))</f>
        <v>15</v>
      </c>
      <c r="H53" s="4" t="str">
        <f>IF(G53="","",VLOOKUP(WEEKDAY(DATE(Settings!$C$8,VLOOKUP(G$38,Settings!$B$12:$F$24,2,FALSE),Calendar!G53)),Settings!$I$12:$K$19,3,FALSE))</f>
        <v>Tue</v>
      </c>
      <c r="I53" s="4" t="str">
        <f>IFERROR(VLOOKUP(DATE(Settings!$C$8,VLOOKUP(G$38,Settings!$B$12:$F$24,2,FALSE),Calendar!G53),'Danske helligdage'!$D:$E,2,FALSE),"")</f>
        <v/>
      </c>
      <c r="J53" s="15" t="str">
        <f>IF(IFERROR(VLOOKUP(DATE(Settings!$C$8,VLOOKUP(G$38,Settings!$B$12:$F$24,2,FALSE),Calendar!G53),'Danske helligdage'!$D:$E,2,FALSE),0)&lt;&gt;0,1,"")</f>
        <v/>
      </c>
      <c r="K53" s="7" t="str">
        <f>IF(G53="","",IF(WEEKDAY(DATE(Settings!$C$8,VLOOKUP(G$38,Settings!$B$12:$F$24,2,FALSE),Calendar!G53))=2,WEEKNUM(DATE(Settings!$C$8,VLOOKUP(G$38,Settings!$B$12:$F$24,2,FALSE),Calendar!G53),21),""))</f>
        <v/>
      </c>
      <c r="L53" s="3">
        <f>IF(L52="","",IF(L52+1&gt;VLOOKUP(L$38,Settings!$B$12:$F$24,4,FALSE),"",L52+1))</f>
        <v>15</v>
      </c>
      <c r="M53" s="4" t="str">
        <f>IF(L53="","",VLOOKUP(WEEKDAY(DATE(Settings!$C$8,VLOOKUP(L$38,Settings!$B$12:$F$24,2,FALSE),Calendar!L53)),Settings!$I$12:$K$19,3,FALSE))</f>
        <v>Fri</v>
      </c>
      <c r="N53" s="4" t="str">
        <f>IFERROR(VLOOKUP(DATE(Settings!$C$8,VLOOKUP(L$38,Settings!$B$12:$F$24,2,FALSE),Calendar!L53),'Danske helligdage'!$D:$E,2,FALSE),"")</f>
        <v/>
      </c>
      <c r="O53" s="15" t="str">
        <f>IF(IFERROR(VLOOKUP(DATE(Settings!$C$8,VLOOKUP(L$38,Settings!$B$12:$F$24,2,FALSE),Calendar!L53),'Danske helligdage'!$D:$E,2,FALSE),0)&lt;&gt;0,1,"")</f>
        <v/>
      </c>
      <c r="P53" s="7" t="str">
        <f>IF(L53="","",IF(WEEKDAY(DATE(Settings!$C$8,VLOOKUP(L$38,Settings!$B$12:$F$24,2,FALSE),Calendar!L53))=2,WEEKNUM(DATE(Settings!$C$8,VLOOKUP(L$38,Settings!$B$12:$F$24,2,FALSE),Calendar!L53),21),""))</f>
        <v/>
      </c>
      <c r="Q53" s="3">
        <f>IF(Q52="","",IF(Q52+1&gt;VLOOKUP(Q$38,Settings!$B$12:$F$24,4,FALSE),"",Q52+1))</f>
        <v>15</v>
      </c>
      <c r="R53" s="4" t="str">
        <f>IF(Q53="","",VLOOKUP(WEEKDAY(DATE(Settings!$C$8,VLOOKUP(Q$38,Settings!$B$12:$F$24,2,FALSE),Calendar!Q53)),Settings!$I$12:$K$19,3,FALSE))</f>
        <v>Sun</v>
      </c>
      <c r="S53" s="4" t="str">
        <f>IFERROR(VLOOKUP(DATE(Settings!$C$8,VLOOKUP(Q$38,Settings!$B$12:$F$24,2,FALSE),Calendar!Q53),'Danske helligdage'!$D:$E,2,FALSE),"")</f>
        <v/>
      </c>
      <c r="T53" s="15" t="str">
        <f>IF(IFERROR(VLOOKUP(DATE(Settings!$C$8,VLOOKUP(Q$38,Settings!$B$12:$F$24,2,FALSE),Calendar!Q53),'Danske helligdage'!$D:$E,2,FALSE),0)&lt;&gt;0,1,"")</f>
        <v/>
      </c>
      <c r="U53" s="7" t="str">
        <f>IF(Q53="","",IF(WEEKDAY(DATE(Settings!$C$8,VLOOKUP(Q$38,Settings!$B$12:$F$24,2,FALSE),Calendar!Q53))=2,WEEKNUM(DATE(Settings!$C$8,VLOOKUP(Q$38,Settings!$B$12:$F$24,2,FALSE),Calendar!Q53),21),""))</f>
        <v/>
      </c>
      <c r="V53" s="3">
        <f>IF(V52="","",IF(V52+1&gt;VLOOKUP(V$38,Settings!$B$12:$F$24,4,FALSE),"",V52+1))</f>
        <v>15</v>
      </c>
      <c r="W53" s="4" t="str">
        <f>IF(V53="","",VLOOKUP(WEEKDAY(DATE(Settings!$C$8,VLOOKUP(V$38,Settings!$B$12:$F$24,2,FALSE),Calendar!V53)),Settings!$I$12:$K$19,3,FALSE))</f>
        <v>Wed</v>
      </c>
      <c r="X53" s="4" t="str">
        <f>IFERROR(VLOOKUP(DATE(Settings!$C$8,VLOOKUP(V$38,Settings!$B$12:$F$24,2,FALSE),Calendar!V53),'Danske helligdage'!$D:$E,2,FALSE),"")</f>
        <v/>
      </c>
      <c r="Y53" s="15" t="str">
        <f>IF(IFERROR(VLOOKUP(DATE(Settings!$C$8,VLOOKUP(V$38,Settings!$B$12:$F$24,2,FALSE),Calendar!V53),'Danske helligdage'!$D:$E,2,FALSE),0)&lt;&gt;0,1,"")</f>
        <v/>
      </c>
      <c r="Z53" s="7" t="str">
        <f>IF(V53="","",IF(WEEKDAY(DATE(Settings!$C$8,VLOOKUP(V$38,Settings!$B$12:$F$24,2,FALSE),Calendar!V53))=2,WEEKNUM(DATE(Settings!$C$8,VLOOKUP(V$38,Settings!$B$12:$F$24,2,FALSE),Calendar!V53),21),""))</f>
        <v/>
      </c>
      <c r="AA53" s="3">
        <f>IF(AA52="","",IF(AA52+1&gt;VLOOKUP(AA$38,Settings!$B$12:$F$24,4,FALSE),"",AA52+1))</f>
        <v>15</v>
      </c>
      <c r="AB53" s="4" t="str">
        <f>IF(AA53="","",VLOOKUP(WEEKDAY(DATE(Settings!$C$8,VLOOKUP(AA$38,Settings!$B$12:$F$24,2,FALSE),Calendar!AA53)),Settings!$I$12:$K$19,3,FALSE))</f>
        <v>Fri</v>
      </c>
      <c r="AC53" s="4" t="str">
        <f>IFERROR(VLOOKUP(DATE(Settings!$C$8,VLOOKUP(AA$38,Settings!$B$12:$F$24,2,FALSE),Calendar!AA53),'Danske helligdage'!$D:$E,2,FALSE),"")</f>
        <v/>
      </c>
      <c r="AD53" s="15" t="str">
        <f>IF(IFERROR(VLOOKUP(DATE(Settings!$C$8,VLOOKUP(AA$38,Settings!$B$12:$F$24,2,FALSE),Calendar!AA53),'Danske helligdage'!$D:$E,2,FALSE),0)&lt;&gt;0,1,"")</f>
        <v/>
      </c>
      <c r="AE53" s="7" t="str">
        <f>IF(AA53="","",IF(WEEKDAY(DATE(Settings!$C$8,VLOOKUP(AA$38,Settings!$B$12:$F$24,2,FALSE),Calendar!AA53))=2,WEEKNUM(DATE(Settings!$C$8,VLOOKUP(AA$38,Settings!$B$12:$F$24,2,FALSE),Calendar!AA53),21),""))</f>
        <v/>
      </c>
    </row>
    <row r="54" spans="2:31" x14ac:dyDescent="0.35">
      <c r="B54" s="3">
        <f>IF(B53="","",IF(B53+1&gt;VLOOKUP(B$38,Settings!$B$12:$F$24,4,FALSE),"",B53+1))</f>
        <v>16</v>
      </c>
      <c r="C54" s="4" t="str">
        <f>IF(B54="","",VLOOKUP(WEEKDAY(DATE(Settings!$C$8,VLOOKUP(B$38,Settings!$B$12:$F$24,2,FALSE),Calendar!B54)),Settings!$I$12:$K$19,3,FALSE))</f>
        <v>Sun</v>
      </c>
      <c r="D54" s="4" t="str">
        <f>IFERROR(VLOOKUP(DATE(Settings!$C$8,VLOOKUP(B$38,Settings!$B$12:$F$24,2,FALSE),Calendar!B54),'Danske helligdage'!$D:$E,2,FALSE),"")</f>
        <v/>
      </c>
      <c r="E54" s="15" t="str">
        <f>IF(IFERROR(VLOOKUP(DATE(Settings!$C$8,VLOOKUP(B$38,Settings!$B$12:$F$24,2,FALSE),Calendar!B54),'Danske helligdage'!$D:$E,2,FALSE),0)&lt;&gt;0,1,"")</f>
        <v/>
      </c>
      <c r="F54" s="7" t="str">
        <f>IF(B54="","",IF(WEEKDAY(DATE(Settings!$C$8,VLOOKUP(B$38,Settings!$B$12:$F$24,2,FALSE),Calendar!B54))=2,WEEKNUM(DATE(Settings!$C$8,VLOOKUP(B$38,Settings!$B$12:$F$24,2,FALSE),Calendar!B54),21),""))</f>
        <v/>
      </c>
      <c r="G54" s="3">
        <f>IF(G53="","",IF(G53+1&gt;VLOOKUP(G$38,Settings!$B$12:$F$24,4,FALSE),"",G53+1))</f>
        <v>16</v>
      </c>
      <c r="H54" s="4" t="str">
        <f>IF(G54="","",VLOOKUP(WEEKDAY(DATE(Settings!$C$8,VLOOKUP(G$38,Settings!$B$12:$F$24,2,FALSE),Calendar!G54)),Settings!$I$12:$K$19,3,FALSE))</f>
        <v>Wed</v>
      </c>
      <c r="I54" s="4" t="str">
        <f>IFERROR(VLOOKUP(DATE(Settings!$C$8,VLOOKUP(G$38,Settings!$B$12:$F$24,2,FALSE),Calendar!G54),'Danske helligdage'!$D:$E,2,FALSE),"")</f>
        <v/>
      </c>
      <c r="J54" s="15" t="str">
        <f>IF(IFERROR(VLOOKUP(DATE(Settings!$C$8,VLOOKUP(G$38,Settings!$B$12:$F$24,2,FALSE),Calendar!G54),'Danske helligdage'!$D:$E,2,FALSE),0)&lt;&gt;0,1,"")</f>
        <v/>
      </c>
      <c r="K54" s="7" t="str">
        <f>IF(G54="","",IF(WEEKDAY(DATE(Settings!$C$8,VLOOKUP(G$38,Settings!$B$12:$F$24,2,FALSE),Calendar!G54))=2,WEEKNUM(DATE(Settings!$C$8,VLOOKUP(G$38,Settings!$B$12:$F$24,2,FALSE),Calendar!G54),21),""))</f>
        <v/>
      </c>
      <c r="L54" s="3">
        <f>IF(L53="","",IF(L53+1&gt;VLOOKUP(L$38,Settings!$B$12:$F$24,4,FALSE),"",L53+1))</f>
        <v>16</v>
      </c>
      <c r="M54" s="4" t="str">
        <f>IF(L54="","",VLOOKUP(WEEKDAY(DATE(Settings!$C$8,VLOOKUP(L$38,Settings!$B$12:$F$24,2,FALSE),Calendar!L54)),Settings!$I$12:$K$19,3,FALSE))</f>
        <v>Sat</v>
      </c>
      <c r="N54" s="4" t="str">
        <f>IFERROR(VLOOKUP(DATE(Settings!$C$8,VLOOKUP(L$38,Settings!$B$12:$F$24,2,FALSE),Calendar!L54),'Danske helligdage'!$D:$E,2,FALSE),"")</f>
        <v/>
      </c>
      <c r="O54" s="15" t="str">
        <f>IF(IFERROR(VLOOKUP(DATE(Settings!$C$8,VLOOKUP(L$38,Settings!$B$12:$F$24,2,FALSE),Calendar!L54),'Danske helligdage'!$D:$E,2,FALSE),0)&lt;&gt;0,1,"")</f>
        <v/>
      </c>
      <c r="P54" s="7" t="str">
        <f>IF(L54="","",IF(WEEKDAY(DATE(Settings!$C$8,VLOOKUP(L$38,Settings!$B$12:$F$24,2,FALSE),Calendar!L54))=2,WEEKNUM(DATE(Settings!$C$8,VLOOKUP(L$38,Settings!$B$12:$F$24,2,FALSE),Calendar!L54),21),""))</f>
        <v/>
      </c>
      <c r="Q54" s="3">
        <f>IF(Q53="","",IF(Q53+1&gt;VLOOKUP(Q$38,Settings!$B$12:$F$24,4,FALSE),"",Q53+1))</f>
        <v>16</v>
      </c>
      <c r="R54" s="4" t="str">
        <f>IF(Q54="","",VLOOKUP(WEEKDAY(DATE(Settings!$C$8,VLOOKUP(Q$38,Settings!$B$12:$F$24,2,FALSE),Calendar!Q54)),Settings!$I$12:$K$19,3,FALSE))</f>
        <v>Mon</v>
      </c>
      <c r="S54" s="4" t="str">
        <f>IFERROR(VLOOKUP(DATE(Settings!$C$8,VLOOKUP(Q$38,Settings!$B$12:$F$24,2,FALSE),Calendar!Q54),'Danske helligdage'!$D:$E,2,FALSE),"")</f>
        <v/>
      </c>
      <c r="T54" s="15" t="str">
        <f>IF(IFERROR(VLOOKUP(DATE(Settings!$C$8,VLOOKUP(Q$38,Settings!$B$12:$F$24,2,FALSE),Calendar!Q54),'Danske helligdage'!$D:$E,2,FALSE),0)&lt;&gt;0,1,"")</f>
        <v/>
      </c>
      <c r="U54" s="7">
        <f>IF(Q54="","",IF(WEEKDAY(DATE(Settings!$C$8,VLOOKUP(Q$38,Settings!$B$12:$F$24,2,FALSE),Calendar!Q54))=2,WEEKNUM(DATE(Settings!$C$8,VLOOKUP(Q$38,Settings!$B$12:$F$24,2,FALSE),Calendar!Q54),21),""))</f>
        <v>42</v>
      </c>
      <c r="V54" s="3">
        <f>IF(V53="","",IF(V53+1&gt;VLOOKUP(V$38,Settings!$B$12:$F$24,4,FALSE),"",V53+1))</f>
        <v>16</v>
      </c>
      <c r="W54" s="4" t="str">
        <f>IF(V54="","",VLOOKUP(WEEKDAY(DATE(Settings!$C$8,VLOOKUP(V$38,Settings!$B$12:$F$24,2,FALSE),Calendar!V54)),Settings!$I$12:$K$19,3,FALSE))</f>
        <v>Thu</v>
      </c>
      <c r="X54" s="4" t="str">
        <f>IFERROR(VLOOKUP(DATE(Settings!$C$8,VLOOKUP(V$38,Settings!$B$12:$F$24,2,FALSE),Calendar!V54),'Danske helligdage'!$D:$E,2,FALSE),"")</f>
        <v/>
      </c>
      <c r="Y54" s="15" t="str">
        <f>IF(IFERROR(VLOOKUP(DATE(Settings!$C$8,VLOOKUP(V$38,Settings!$B$12:$F$24,2,FALSE),Calendar!V54),'Danske helligdage'!$D:$E,2,FALSE),0)&lt;&gt;0,1,"")</f>
        <v/>
      </c>
      <c r="Z54" s="7" t="str">
        <f>IF(V54="","",IF(WEEKDAY(DATE(Settings!$C$8,VLOOKUP(V$38,Settings!$B$12:$F$24,2,FALSE),Calendar!V54))=2,WEEKNUM(DATE(Settings!$C$8,VLOOKUP(V$38,Settings!$B$12:$F$24,2,FALSE),Calendar!V54),21),""))</f>
        <v/>
      </c>
      <c r="AA54" s="3">
        <f>IF(AA53="","",IF(AA53+1&gt;VLOOKUP(AA$38,Settings!$B$12:$F$24,4,FALSE),"",AA53+1))</f>
        <v>16</v>
      </c>
      <c r="AB54" s="4" t="str">
        <f>IF(AA54="","",VLOOKUP(WEEKDAY(DATE(Settings!$C$8,VLOOKUP(AA$38,Settings!$B$12:$F$24,2,FALSE),Calendar!AA54)),Settings!$I$12:$K$19,3,FALSE))</f>
        <v>Sat</v>
      </c>
      <c r="AC54" s="4" t="str">
        <f>IFERROR(VLOOKUP(DATE(Settings!$C$8,VLOOKUP(AA$38,Settings!$B$12:$F$24,2,FALSE),Calendar!AA54),'Danske helligdage'!$D:$E,2,FALSE),"")</f>
        <v/>
      </c>
      <c r="AD54" s="15" t="str">
        <f>IF(IFERROR(VLOOKUP(DATE(Settings!$C$8,VLOOKUP(AA$38,Settings!$B$12:$F$24,2,FALSE),Calendar!AA54),'Danske helligdage'!$D:$E,2,FALSE),0)&lt;&gt;0,1,"")</f>
        <v/>
      </c>
      <c r="AE54" s="7" t="str">
        <f>IF(AA54="","",IF(WEEKDAY(DATE(Settings!$C$8,VLOOKUP(AA$38,Settings!$B$12:$F$24,2,FALSE),Calendar!AA54))=2,WEEKNUM(DATE(Settings!$C$8,VLOOKUP(AA$38,Settings!$B$12:$F$24,2,FALSE),Calendar!AA54),21),""))</f>
        <v/>
      </c>
    </row>
    <row r="55" spans="2:31" x14ac:dyDescent="0.35">
      <c r="B55" s="3">
        <f>IF(B54="","",IF(B54+1&gt;VLOOKUP(B$38,Settings!$B$12:$F$24,4,FALSE),"",B54+1))</f>
        <v>17</v>
      </c>
      <c r="C55" s="4" t="str">
        <f>IF(B55="","",VLOOKUP(WEEKDAY(DATE(Settings!$C$8,VLOOKUP(B$38,Settings!$B$12:$F$24,2,FALSE),Calendar!B55)),Settings!$I$12:$K$19,3,FALSE))</f>
        <v>Mon</v>
      </c>
      <c r="D55" s="4" t="str">
        <f>IFERROR(VLOOKUP(DATE(Settings!$C$8,VLOOKUP(B$38,Settings!$B$12:$F$24,2,FALSE),Calendar!B55),'Danske helligdage'!$D:$E,2,FALSE),"")</f>
        <v/>
      </c>
      <c r="E55" s="15" t="str">
        <f>IF(IFERROR(VLOOKUP(DATE(Settings!$C$8,VLOOKUP(B$38,Settings!$B$12:$F$24,2,FALSE),Calendar!B55),'Danske helligdage'!$D:$E,2,FALSE),0)&lt;&gt;0,1,"")</f>
        <v/>
      </c>
      <c r="F55" s="7">
        <f>IF(B55="","",IF(WEEKDAY(DATE(Settings!$C$8,VLOOKUP(B$38,Settings!$B$12:$F$24,2,FALSE),Calendar!B55))=2,WEEKNUM(DATE(Settings!$C$8,VLOOKUP(B$38,Settings!$B$12:$F$24,2,FALSE),Calendar!B55),21),""))</f>
        <v>29</v>
      </c>
      <c r="G55" s="3">
        <f>IF(G54="","",IF(G54+1&gt;VLOOKUP(G$38,Settings!$B$12:$F$24,4,FALSE),"",G54+1))</f>
        <v>17</v>
      </c>
      <c r="H55" s="4" t="str">
        <f>IF(G55="","",VLOOKUP(WEEKDAY(DATE(Settings!$C$8,VLOOKUP(G$38,Settings!$B$12:$F$24,2,FALSE),Calendar!G55)),Settings!$I$12:$K$19,3,FALSE))</f>
        <v>Thu</v>
      </c>
      <c r="I55" s="4" t="str">
        <f>IFERROR(VLOOKUP(DATE(Settings!$C$8,VLOOKUP(G$38,Settings!$B$12:$F$24,2,FALSE),Calendar!G55),'Danske helligdage'!$D:$E,2,FALSE),"")</f>
        <v/>
      </c>
      <c r="J55" s="15" t="str">
        <f>IF(IFERROR(VLOOKUP(DATE(Settings!$C$8,VLOOKUP(G$38,Settings!$B$12:$F$24,2,FALSE),Calendar!G55),'Danske helligdage'!$D:$E,2,FALSE),0)&lt;&gt;0,1,"")</f>
        <v/>
      </c>
      <c r="K55" s="7" t="str">
        <f>IF(G55="","",IF(WEEKDAY(DATE(Settings!$C$8,VLOOKUP(G$38,Settings!$B$12:$F$24,2,FALSE),Calendar!G55))=2,WEEKNUM(DATE(Settings!$C$8,VLOOKUP(G$38,Settings!$B$12:$F$24,2,FALSE),Calendar!G55),21),""))</f>
        <v/>
      </c>
      <c r="L55" s="3">
        <f>IF(L54="","",IF(L54+1&gt;VLOOKUP(L$38,Settings!$B$12:$F$24,4,FALSE),"",L54+1))</f>
        <v>17</v>
      </c>
      <c r="M55" s="4" t="str">
        <f>IF(L55="","",VLOOKUP(WEEKDAY(DATE(Settings!$C$8,VLOOKUP(L$38,Settings!$B$12:$F$24,2,FALSE),Calendar!L55)),Settings!$I$12:$K$19,3,FALSE))</f>
        <v>Sun</v>
      </c>
      <c r="N55" s="4" t="str">
        <f>IFERROR(VLOOKUP(DATE(Settings!$C$8,VLOOKUP(L$38,Settings!$B$12:$F$24,2,FALSE),Calendar!L55),'Danske helligdage'!$D:$E,2,FALSE),"")</f>
        <v/>
      </c>
      <c r="O55" s="15" t="str">
        <f>IF(IFERROR(VLOOKUP(DATE(Settings!$C$8,VLOOKUP(L$38,Settings!$B$12:$F$24,2,FALSE),Calendar!L55),'Danske helligdage'!$D:$E,2,FALSE),0)&lt;&gt;0,1,"")</f>
        <v/>
      </c>
      <c r="P55" s="7" t="str">
        <f>IF(L55="","",IF(WEEKDAY(DATE(Settings!$C$8,VLOOKUP(L$38,Settings!$B$12:$F$24,2,FALSE),Calendar!L55))=2,WEEKNUM(DATE(Settings!$C$8,VLOOKUP(L$38,Settings!$B$12:$F$24,2,FALSE),Calendar!L55),21),""))</f>
        <v/>
      </c>
      <c r="Q55" s="3">
        <f>IF(Q54="","",IF(Q54+1&gt;VLOOKUP(Q$38,Settings!$B$12:$F$24,4,FALSE),"",Q54+1))</f>
        <v>17</v>
      </c>
      <c r="R55" s="4" t="str">
        <f>IF(Q55="","",VLOOKUP(WEEKDAY(DATE(Settings!$C$8,VLOOKUP(Q$38,Settings!$B$12:$F$24,2,FALSE),Calendar!Q55)),Settings!$I$12:$K$19,3,FALSE))</f>
        <v>Tue</v>
      </c>
      <c r="S55" s="4" t="str">
        <f>IFERROR(VLOOKUP(DATE(Settings!$C$8,VLOOKUP(Q$38,Settings!$B$12:$F$24,2,FALSE),Calendar!Q55),'Danske helligdage'!$D:$E,2,FALSE),"")</f>
        <v/>
      </c>
      <c r="T55" s="15" t="str">
        <f>IF(IFERROR(VLOOKUP(DATE(Settings!$C$8,VLOOKUP(Q$38,Settings!$B$12:$F$24,2,FALSE),Calendar!Q55),'Danske helligdage'!$D:$E,2,FALSE),0)&lt;&gt;0,1,"")</f>
        <v/>
      </c>
      <c r="U55" s="7" t="str">
        <f>IF(Q55="","",IF(WEEKDAY(DATE(Settings!$C$8,VLOOKUP(Q$38,Settings!$B$12:$F$24,2,FALSE),Calendar!Q55))=2,WEEKNUM(DATE(Settings!$C$8,VLOOKUP(Q$38,Settings!$B$12:$F$24,2,FALSE),Calendar!Q55),21),""))</f>
        <v/>
      </c>
      <c r="V55" s="3">
        <f>IF(V54="","",IF(V54+1&gt;VLOOKUP(V$38,Settings!$B$12:$F$24,4,FALSE),"",V54+1))</f>
        <v>17</v>
      </c>
      <c r="W55" s="4" t="str">
        <f>IF(V55="","",VLOOKUP(WEEKDAY(DATE(Settings!$C$8,VLOOKUP(V$38,Settings!$B$12:$F$24,2,FALSE),Calendar!V55)),Settings!$I$12:$K$19,3,FALSE))</f>
        <v>Fri</v>
      </c>
      <c r="X55" s="4" t="str">
        <f>IFERROR(VLOOKUP(DATE(Settings!$C$8,VLOOKUP(V$38,Settings!$B$12:$F$24,2,FALSE),Calendar!V55),'Danske helligdage'!$D:$E,2,FALSE),"")</f>
        <v/>
      </c>
      <c r="Y55" s="15" t="str">
        <f>IF(IFERROR(VLOOKUP(DATE(Settings!$C$8,VLOOKUP(V$38,Settings!$B$12:$F$24,2,FALSE),Calendar!V55),'Danske helligdage'!$D:$E,2,FALSE),0)&lt;&gt;0,1,"")</f>
        <v/>
      </c>
      <c r="Z55" s="7" t="str">
        <f>IF(V55="","",IF(WEEKDAY(DATE(Settings!$C$8,VLOOKUP(V$38,Settings!$B$12:$F$24,2,FALSE),Calendar!V55))=2,WEEKNUM(DATE(Settings!$C$8,VLOOKUP(V$38,Settings!$B$12:$F$24,2,FALSE),Calendar!V55),21),""))</f>
        <v/>
      </c>
      <c r="AA55" s="3">
        <f>IF(AA54="","",IF(AA54+1&gt;VLOOKUP(AA$38,Settings!$B$12:$F$24,4,FALSE),"",AA54+1))</f>
        <v>17</v>
      </c>
      <c r="AB55" s="4" t="str">
        <f>IF(AA55="","",VLOOKUP(WEEKDAY(DATE(Settings!$C$8,VLOOKUP(AA$38,Settings!$B$12:$F$24,2,FALSE),Calendar!AA55)),Settings!$I$12:$K$19,3,FALSE))</f>
        <v>Sun</v>
      </c>
      <c r="AC55" s="4" t="str">
        <f>IFERROR(VLOOKUP(DATE(Settings!$C$8,VLOOKUP(AA$38,Settings!$B$12:$F$24,2,FALSE),Calendar!AA55),'Danske helligdage'!$D:$E,2,FALSE),"")</f>
        <v/>
      </c>
      <c r="AD55" s="15" t="str">
        <f>IF(IFERROR(VLOOKUP(DATE(Settings!$C$8,VLOOKUP(AA$38,Settings!$B$12:$F$24,2,FALSE),Calendar!AA55),'Danske helligdage'!$D:$E,2,FALSE),0)&lt;&gt;0,1,"")</f>
        <v/>
      </c>
      <c r="AE55" s="7" t="str">
        <f>IF(AA55="","",IF(WEEKDAY(DATE(Settings!$C$8,VLOOKUP(AA$38,Settings!$B$12:$F$24,2,FALSE),Calendar!AA55))=2,WEEKNUM(DATE(Settings!$C$8,VLOOKUP(AA$38,Settings!$B$12:$F$24,2,FALSE),Calendar!AA55),21),""))</f>
        <v/>
      </c>
    </row>
    <row r="56" spans="2:31" x14ac:dyDescent="0.35">
      <c r="B56" s="3">
        <f>IF(B55="","",IF(B55+1&gt;VLOOKUP(B$38,Settings!$B$12:$F$24,4,FALSE),"",B55+1))</f>
        <v>18</v>
      </c>
      <c r="C56" s="4" t="str">
        <f>IF(B56="","",VLOOKUP(WEEKDAY(DATE(Settings!$C$8,VLOOKUP(B$38,Settings!$B$12:$F$24,2,FALSE),Calendar!B56)),Settings!$I$12:$K$19,3,FALSE))</f>
        <v>Tue</v>
      </c>
      <c r="D56" s="4" t="str">
        <f>IFERROR(VLOOKUP(DATE(Settings!$C$8,VLOOKUP(B$38,Settings!$B$12:$F$24,2,FALSE),Calendar!B56),'Danske helligdage'!$D:$E,2,FALSE),"")</f>
        <v/>
      </c>
      <c r="E56" s="15" t="str">
        <f>IF(IFERROR(VLOOKUP(DATE(Settings!$C$8,VLOOKUP(B$38,Settings!$B$12:$F$24,2,FALSE),Calendar!B56),'Danske helligdage'!$D:$E,2,FALSE),0)&lt;&gt;0,1,"")</f>
        <v/>
      </c>
      <c r="F56" s="7" t="str">
        <f>IF(B56="","",IF(WEEKDAY(DATE(Settings!$C$8,VLOOKUP(B$38,Settings!$B$12:$F$24,2,FALSE),Calendar!B56))=2,WEEKNUM(DATE(Settings!$C$8,VLOOKUP(B$38,Settings!$B$12:$F$24,2,FALSE),Calendar!B56),21),""))</f>
        <v/>
      </c>
      <c r="G56" s="3">
        <f>IF(G55="","",IF(G55+1&gt;VLOOKUP(G$38,Settings!$B$12:$F$24,4,FALSE),"",G55+1))</f>
        <v>18</v>
      </c>
      <c r="H56" s="4" t="str">
        <f>IF(G56="","",VLOOKUP(WEEKDAY(DATE(Settings!$C$8,VLOOKUP(G$38,Settings!$B$12:$F$24,2,FALSE),Calendar!G56)),Settings!$I$12:$K$19,3,FALSE))</f>
        <v>Fri</v>
      </c>
      <c r="I56" s="4" t="str">
        <f>IFERROR(VLOOKUP(DATE(Settings!$C$8,VLOOKUP(G$38,Settings!$B$12:$F$24,2,FALSE),Calendar!G56),'Danske helligdage'!$D:$E,2,FALSE),"")</f>
        <v/>
      </c>
      <c r="J56" s="15" t="str">
        <f>IF(IFERROR(VLOOKUP(DATE(Settings!$C$8,VLOOKUP(G$38,Settings!$B$12:$F$24,2,FALSE),Calendar!G56),'Danske helligdage'!$D:$E,2,FALSE),0)&lt;&gt;0,1,"")</f>
        <v/>
      </c>
      <c r="K56" s="7" t="str">
        <f>IF(G56="","",IF(WEEKDAY(DATE(Settings!$C$8,VLOOKUP(G$38,Settings!$B$12:$F$24,2,FALSE),Calendar!G56))=2,WEEKNUM(DATE(Settings!$C$8,VLOOKUP(G$38,Settings!$B$12:$F$24,2,FALSE),Calendar!G56),21),""))</f>
        <v/>
      </c>
      <c r="L56" s="3">
        <f>IF(L55="","",IF(L55+1&gt;VLOOKUP(L$38,Settings!$B$12:$F$24,4,FALSE),"",L55+1))</f>
        <v>18</v>
      </c>
      <c r="M56" s="4" t="str">
        <f>IF(L56="","",VLOOKUP(WEEKDAY(DATE(Settings!$C$8,VLOOKUP(L$38,Settings!$B$12:$F$24,2,FALSE),Calendar!L56)),Settings!$I$12:$K$19,3,FALSE))</f>
        <v>Mon</v>
      </c>
      <c r="N56" s="4" t="str">
        <f>IFERROR(VLOOKUP(DATE(Settings!$C$8,VLOOKUP(L$38,Settings!$B$12:$F$24,2,FALSE),Calendar!L56),'Danske helligdage'!$D:$E,2,FALSE),"")</f>
        <v/>
      </c>
      <c r="O56" s="15" t="str">
        <f>IF(IFERROR(VLOOKUP(DATE(Settings!$C$8,VLOOKUP(L$38,Settings!$B$12:$F$24,2,FALSE),Calendar!L56),'Danske helligdage'!$D:$E,2,FALSE),0)&lt;&gt;0,1,"")</f>
        <v/>
      </c>
      <c r="P56" s="7">
        <f>IF(L56="","",IF(WEEKDAY(DATE(Settings!$C$8,VLOOKUP(L$38,Settings!$B$12:$F$24,2,FALSE),Calendar!L56))=2,WEEKNUM(DATE(Settings!$C$8,VLOOKUP(L$38,Settings!$B$12:$F$24,2,FALSE),Calendar!L56),21),""))</f>
        <v>38</v>
      </c>
      <c r="Q56" s="3">
        <f>IF(Q55="","",IF(Q55+1&gt;VLOOKUP(Q$38,Settings!$B$12:$F$24,4,FALSE),"",Q55+1))</f>
        <v>18</v>
      </c>
      <c r="R56" s="4" t="str">
        <f>IF(Q56="","",VLOOKUP(WEEKDAY(DATE(Settings!$C$8,VLOOKUP(Q$38,Settings!$B$12:$F$24,2,FALSE),Calendar!Q56)),Settings!$I$12:$K$19,3,FALSE))</f>
        <v>Wed</v>
      </c>
      <c r="S56" s="4" t="str">
        <f>IFERROR(VLOOKUP(DATE(Settings!$C$8,VLOOKUP(Q$38,Settings!$B$12:$F$24,2,FALSE),Calendar!Q56),'Danske helligdage'!$D:$E,2,FALSE),"")</f>
        <v/>
      </c>
      <c r="T56" s="15" t="str">
        <f>IF(IFERROR(VLOOKUP(DATE(Settings!$C$8,VLOOKUP(Q$38,Settings!$B$12:$F$24,2,FALSE),Calendar!Q56),'Danske helligdage'!$D:$E,2,FALSE),0)&lt;&gt;0,1,"")</f>
        <v/>
      </c>
      <c r="U56" s="7" t="str">
        <f>IF(Q56="","",IF(WEEKDAY(DATE(Settings!$C$8,VLOOKUP(Q$38,Settings!$B$12:$F$24,2,FALSE),Calendar!Q56))=2,WEEKNUM(DATE(Settings!$C$8,VLOOKUP(Q$38,Settings!$B$12:$F$24,2,FALSE),Calendar!Q56),21),""))</f>
        <v/>
      </c>
      <c r="V56" s="3">
        <f>IF(V55="","",IF(V55+1&gt;VLOOKUP(V$38,Settings!$B$12:$F$24,4,FALSE),"",V55+1))</f>
        <v>18</v>
      </c>
      <c r="W56" s="4" t="str">
        <f>IF(V56="","",VLOOKUP(WEEKDAY(DATE(Settings!$C$8,VLOOKUP(V$38,Settings!$B$12:$F$24,2,FALSE),Calendar!V56)),Settings!$I$12:$K$19,3,FALSE))</f>
        <v>Sat</v>
      </c>
      <c r="X56" s="4" t="str">
        <f>IFERROR(VLOOKUP(DATE(Settings!$C$8,VLOOKUP(V$38,Settings!$B$12:$F$24,2,FALSE),Calendar!V56),'Danske helligdage'!$D:$E,2,FALSE),"")</f>
        <v/>
      </c>
      <c r="Y56" s="15" t="str">
        <f>IF(IFERROR(VLOOKUP(DATE(Settings!$C$8,VLOOKUP(V$38,Settings!$B$12:$F$24,2,FALSE),Calendar!V56),'Danske helligdage'!$D:$E,2,FALSE),0)&lt;&gt;0,1,"")</f>
        <v/>
      </c>
      <c r="Z56" s="7" t="str">
        <f>IF(V56="","",IF(WEEKDAY(DATE(Settings!$C$8,VLOOKUP(V$38,Settings!$B$12:$F$24,2,FALSE),Calendar!V56))=2,WEEKNUM(DATE(Settings!$C$8,VLOOKUP(V$38,Settings!$B$12:$F$24,2,FALSE),Calendar!V56),21),""))</f>
        <v/>
      </c>
      <c r="AA56" s="3">
        <f>IF(AA55="","",IF(AA55+1&gt;VLOOKUP(AA$38,Settings!$B$12:$F$24,4,FALSE),"",AA55+1))</f>
        <v>18</v>
      </c>
      <c r="AB56" s="4" t="str">
        <f>IF(AA56="","",VLOOKUP(WEEKDAY(DATE(Settings!$C$8,VLOOKUP(AA$38,Settings!$B$12:$F$24,2,FALSE),Calendar!AA56)),Settings!$I$12:$K$19,3,FALSE))</f>
        <v>Mon</v>
      </c>
      <c r="AC56" s="4" t="str">
        <f>IFERROR(VLOOKUP(DATE(Settings!$C$8,VLOOKUP(AA$38,Settings!$B$12:$F$24,2,FALSE),Calendar!AA56),'Danske helligdage'!$D:$E,2,FALSE),"")</f>
        <v/>
      </c>
      <c r="AD56" s="15" t="str">
        <f>IF(IFERROR(VLOOKUP(DATE(Settings!$C$8,VLOOKUP(AA$38,Settings!$B$12:$F$24,2,FALSE),Calendar!AA56),'Danske helligdage'!$D:$E,2,FALSE),0)&lt;&gt;0,1,"")</f>
        <v/>
      </c>
      <c r="AE56" s="7">
        <f>IF(AA56="","",IF(WEEKDAY(DATE(Settings!$C$8,VLOOKUP(AA$38,Settings!$B$12:$F$24,2,FALSE),Calendar!AA56))=2,WEEKNUM(DATE(Settings!$C$8,VLOOKUP(AA$38,Settings!$B$12:$F$24,2,FALSE),Calendar!AA56),21),""))</f>
        <v>51</v>
      </c>
    </row>
    <row r="57" spans="2:31" x14ac:dyDescent="0.35">
      <c r="B57" s="3">
        <f>IF(B56="","",IF(B56+1&gt;VLOOKUP(B$38,Settings!$B$12:$F$24,4,FALSE),"",B56+1))</f>
        <v>19</v>
      </c>
      <c r="C57" s="4" t="str">
        <f>IF(B57="","",VLOOKUP(WEEKDAY(DATE(Settings!$C$8,VLOOKUP(B$38,Settings!$B$12:$F$24,2,FALSE),Calendar!B57)),Settings!$I$12:$K$19,3,FALSE))</f>
        <v>Wed</v>
      </c>
      <c r="D57" s="4" t="str">
        <f>IFERROR(VLOOKUP(DATE(Settings!$C$8,VLOOKUP(B$38,Settings!$B$12:$F$24,2,FALSE),Calendar!B57),'Danske helligdage'!$D:$E,2,FALSE),"")</f>
        <v/>
      </c>
      <c r="E57" s="15" t="str">
        <f>IF(IFERROR(VLOOKUP(DATE(Settings!$C$8,VLOOKUP(B$38,Settings!$B$12:$F$24,2,FALSE),Calendar!B57),'Danske helligdage'!$D:$E,2,FALSE),0)&lt;&gt;0,1,"")</f>
        <v/>
      </c>
      <c r="F57" s="7" t="str">
        <f>IF(B57="","",IF(WEEKDAY(DATE(Settings!$C$8,VLOOKUP(B$38,Settings!$B$12:$F$24,2,FALSE),Calendar!B57))=2,WEEKNUM(DATE(Settings!$C$8,VLOOKUP(B$38,Settings!$B$12:$F$24,2,FALSE),Calendar!B57),21),""))</f>
        <v/>
      </c>
      <c r="G57" s="3">
        <f>IF(G56="","",IF(G56+1&gt;VLOOKUP(G$38,Settings!$B$12:$F$24,4,FALSE),"",G56+1))</f>
        <v>19</v>
      </c>
      <c r="H57" s="4" t="str">
        <f>IF(G57="","",VLOOKUP(WEEKDAY(DATE(Settings!$C$8,VLOOKUP(G$38,Settings!$B$12:$F$24,2,FALSE),Calendar!G57)),Settings!$I$12:$K$19,3,FALSE))</f>
        <v>Sat</v>
      </c>
      <c r="I57" s="4" t="str">
        <f>IFERROR(VLOOKUP(DATE(Settings!$C$8,VLOOKUP(G$38,Settings!$B$12:$F$24,2,FALSE),Calendar!G57),'Danske helligdage'!$D:$E,2,FALSE),"")</f>
        <v/>
      </c>
      <c r="J57" s="15" t="str">
        <f>IF(IFERROR(VLOOKUP(DATE(Settings!$C$8,VLOOKUP(G$38,Settings!$B$12:$F$24,2,FALSE),Calendar!G57),'Danske helligdage'!$D:$E,2,FALSE),0)&lt;&gt;0,1,"")</f>
        <v/>
      </c>
      <c r="K57" s="7" t="str">
        <f>IF(G57="","",IF(WEEKDAY(DATE(Settings!$C$8,VLOOKUP(G$38,Settings!$B$12:$F$24,2,FALSE),Calendar!G57))=2,WEEKNUM(DATE(Settings!$C$8,VLOOKUP(G$38,Settings!$B$12:$F$24,2,FALSE),Calendar!G57),21),""))</f>
        <v/>
      </c>
      <c r="L57" s="3">
        <f>IF(L56="","",IF(L56+1&gt;VLOOKUP(L$38,Settings!$B$12:$F$24,4,FALSE),"",L56+1))</f>
        <v>19</v>
      </c>
      <c r="M57" s="4" t="str">
        <f>IF(L57="","",VLOOKUP(WEEKDAY(DATE(Settings!$C$8,VLOOKUP(L$38,Settings!$B$12:$F$24,2,FALSE),Calendar!L57)),Settings!$I$12:$K$19,3,FALSE))</f>
        <v>Tue</v>
      </c>
      <c r="N57" s="4" t="str">
        <f>IFERROR(VLOOKUP(DATE(Settings!$C$8,VLOOKUP(L$38,Settings!$B$12:$F$24,2,FALSE),Calendar!L57),'Danske helligdage'!$D:$E,2,FALSE),"")</f>
        <v/>
      </c>
      <c r="O57" s="15" t="str">
        <f>IF(IFERROR(VLOOKUP(DATE(Settings!$C$8,VLOOKUP(L$38,Settings!$B$12:$F$24,2,FALSE),Calendar!L57),'Danske helligdage'!$D:$E,2,FALSE),0)&lt;&gt;0,1,"")</f>
        <v/>
      </c>
      <c r="P57" s="7" t="str">
        <f>IF(L57="","",IF(WEEKDAY(DATE(Settings!$C$8,VLOOKUP(L$38,Settings!$B$12:$F$24,2,FALSE),Calendar!L57))=2,WEEKNUM(DATE(Settings!$C$8,VLOOKUP(L$38,Settings!$B$12:$F$24,2,FALSE),Calendar!L57),21),""))</f>
        <v/>
      </c>
      <c r="Q57" s="3">
        <f>IF(Q56="","",IF(Q56+1&gt;VLOOKUP(Q$38,Settings!$B$12:$F$24,4,FALSE),"",Q56+1))</f>
        <v>19</v>
      </c>
      <c r="R57" s="4" t="str">
        <f>IF(Q57="","",VLOOKUP(WEEKDAY(DATE(Settings!$C$8,VLOOKUP(Q$38,Settings!$B$12:$F$24,2,FALSE),Calendar!Q57)),Settings!$I$12:$K$19,3,FALSE))</f>
        <v>Thu</v>
      </c>
      <c r="S57" s="4" t="str">
        <f>IFERROR(VLOOKUP(DATE(Settings!$C$8,VLOOKUP(Q$38,Settings!$B$12:$F$24,2,FALSE),Calendar!Q57),'Danske helligdage'!$D:$E,2,FALSE),"")</f>
        <v/>
      </c>
      <c r="T57" s="15" t="str">
        <f>IF(IFERROR(VLOOKUP(DATE(Settings!$C$8,VLOOKUP(Q$38,Settings!$B$12:$F$24,2,FALSE),Calendar!Q57),'Danske helligdage'!$D:$E,2,FALSE),0)&lt;&gt;0,1,"")</f>
        <v/>
      </c>
      <c r="U57" s="7" t="str">
        <f>IF(Q57="","",IF(WEEKDAY(DATE(Settings!$C$8,VLOOKUP(Q$38,Settings!$B$12:$F$24,2,FALSE),Calendar!Q57))=2,WEEKNUM(DATE(Settings!$C$8,VLOOKUP(Q$38,Settings!$B$12:$F$24,2,FALSE),Calendar!Q57),21),""))</f>
        <v/>
      </c>
      <c r="V57" s="3">
        <f>IF(V56="","",IF(V56+1&gt;VLOOKUP(V$38,Settings!$B$12:$F$24,4,FALSE),"",V56+1))</f>
        <v>19</v>
      </c>
      <c r="W57" s="4" t="str">
        <f>IF(V57="","",VLOOKUP(WEEKDAY(DATE(Settings!$C$8,VLOOKUP(V$38,Settings!$B$12:$F$24,2,FALSE),Calendar!V57)),Settings!$I$12:$K$19,3,FALSE))</f>
        <v>Sun</v>
      </c>
      <c r="X57" s="4" t="str">
        <f>IFERROR(VLOOKUP(DATE(Settings!$C$8,VLOOKUP(V$38,Settings!$B$12:$F$24,2,FALSE),Calendar!V57),'Danske helligdage'!$D:$E,2,FALSE),"")</f>
        <v/>
      </c>
      <c r="Y57" s="15" t="str">
        <f>IF(IFERROR(VLOOKUP(DATE(Settings!$C$8,VLOOKUP(V$38,Settings!$B$12:$F$24,2,FALSE),Calendar!V57),'Danske helligdage'!$D:$E,2,FALSE),0)&lt;&gt;0,1,"")</f>
        <v/>
      </c>
      <c r="Z57" s="7" t="str">
        <f>IF(V57="","",IF(WEEKDAY(DATE(Settings!$C$8,VLOOKUP(V$38,Settings!$B$12:$F$24,2,FALSE),Calendar!V57))=2,WEEKNUM(DATE(Settings!$C$8,VLOOKUP(V$38,Settings!$B$12:$F$24,2,FALSE),Calendar!V57),21),""))</f>
        <v/>
      </c>
      <c r="AA57" s="3">
        <f>IF(AA56="","",IF(AA56+1&gt;VLOOKUP(AA$38,Settings!$B$12:$F$24,4,FALSE),"",AA56+1))</f>
        <v>19</v>
      </c>
      <c r="AB57" s="4" t="str">
        <f>IF(AA57="","",VLOOKUP(WEEKDAY(DATE(Settings!$C$8,VLOOKUP(AA$38,Settings!$B$12:$F$24,2,FALSE),Calendar!AA57)),Settings!$I$12:$K$19,3,FALSE))</f>
        <v>Tue</v>
      </c>
      <c r="AC57" s="4" t="str">
        <f>IFERROR(VLOOKUP(DATE(Settings!$C$8,VLOOKUP(AA$38,Settings!$B$12:$F$24,2,FALSE),Calendar!AA57),'Danske helligdage'!$D:$E,2,FALSE),"")</f>
        <v/>
      </c>
      <c r="AD57" s="15" t="str">
        <f>IF(IFERROR(VLOOKUP(DATE(Settings!$C$8,VLOOKUP(AA$38,Settings!$B$12:$F$24,2,FALSE),Calendar!AA57),'Danske helligdage'!$D:$E,2,FALSE),0)&lt;&gt;0,1,"")</f>
        <v/>
      </c>
      <c r="AE57" s="7" t="str">
        <f>IF(AA57="","",IF(WEEKDAY(DATE(Settings!$C$8,VLOOKUP(AA$38,Settings!$B$12:$F$24,2,FALSE),Calendar!AA57))=2,WEEKNUM(DATE(Settings!$C$8,VLOOKUP(AA$38,Settings!$B$12:$F$24,2,FALSE),Calendar!AA57),21),""))</f>
        <v/>
      </c>
    </row>
    <row r="58" spans="2:31" x14ac:dyDescent="0.35">
      <c r="B58" s="3">
        <f>IF(B57="","",IF(B57+1&gt;VLOOKUP(B$38,Settings!$B$12:$F$24,4,FALSE),"",B57+1))</f>
        <v>20</v>
      </c>
      <c r="C58" s="4" t="str">
        <f>IF(B58="","",VLOOKUP(WEEKDAY(DATE(Settings!$C$8,VLOOKUP(B$38,Settings!$B$12:$F$24,2,FALSE),Calendar!B58)),Settings!$I$12:$K$19,3,FALSE))</f>
        <v>Thu</v>
      </c>
      <c r="D58" s="4" t="str">
        <f>IFERROR(VLOOKUP(DATE(Settings!$C$8,VLOOKUP(B$38,Settings!$B$12:$F$24,2,FALSE),Calendar!B58),'Danske helligdage'!$D:$E,2,FALSE),"")</f>
        <v/>
      </c>
      <c r="E58" s="15" t="str">
        <f>IF(IFERROR(VLOOKUP(DATE(Settings!$C$8,VLOOKUP(B$38,Settings!$B$12:$F$24,2,FALSE),Calendar!B58),'Danske helligdage'!$D:$E,2,FALSE),0)&lt;&gt;0,1,"")</f>
        <v/>
      </c>
      <c r="F58" s="7" t="str">
        <f>IF(B58="","",IF(WEEKDAY(DATE(Settings!$C$8,VLOOKUP(B$38,Settings!$B$12:$F$24,2,FALSE),Calendar!B58))=2,WEEKNUM(DATE(Settings!$C$8,VLOOKUP(B$38,Settings!$B$12:$F$24,2,FALSE),Calendar!B58),21),""))</f>
        <v/>
      </c>
      <c r="G58" s="3">
        <f>IF(G57="","",IF(G57+1&gt;VLOOKUP(G$38,Settings!$B$12:$F$24,4,FALSE),"",G57+1))</f>
        <v>20</v>
      </c>
      <c r="H58" s="4" t="str">
        <f>IF(G58="","",VLOOKUP(WEEKDAY(DATE(Settings!$C$8,VLOOKUP(G$38,Settings!$B$12:$F$24,2,FALSE),Calendar!G58)),Settings!$I$12:$K$19,3,FALSE))</f>
        <v>Sun</v>
      </c>
      <c r="I58" s="4" t="str">
        <f>IFERROR(VLOOKUP(DATE(Settings!$C$8,VLOOKUP(G$38,Settings!$B$12:$F$24,2,FALSE),Calendar!G58),'Danske helligdage'!$D:$E,2,FALSE),"")</f>
        <v/>
      </c>
      <c r="J58" s="15" t="str">
        <f>IF(IFERROR(VLOOKUP(DATE(Settings!$C$8,VLOOKUP(G$38,Settings!$B$12:$F$24,2,FALSE),Calendar!G58),'Danske helligdage'!$D:$E,2,FALSE),0)&lt;&gt;0,1,"")</f>
        <v/>
      </c>
      <c r="K58" s="7" t="str">
        <f>IF(G58="","",IF(WEEKDAY(DATE(Settings!$C$8,VLOOKUP(G$38,Settings!$B$12:$F$24,2,FALSE),Calendar!G58))=2,WEEKNUM(DATE(Settings!$C$8,VLOOKUP(G$38,Settings!$B$12:$F$24,2,FALSE),Calendar!G58),21),""))</f>
        <v/>
      </c>
      <c r="L58" s="3">
        <f>IF(L57="","",IF(L57+1&gt;VLOOKUP(L$38,Settings!$B$12:$F$24,4,FALSE),"",L57+1))</f>
        <v>20</v>
      </c>
      <c r="M58" s="4" t="str">
        <f>IF(L58="","",VLOOKUP(WEEKDAY(DATE(Settings!$C$8,VLOOKUP(L$38,Settings!$B$12:$F$24,2,FALSE),Calendar!L58)),Settings!$I$12:$K$19,3,FALSE))</f>
        <v>Wed</v>
      </c>
      <c r="N58" s="4" t="str">
        <f>IFERROR(VLOOKUP(DATE(Settings!$C$8,VLOOKUP(L$38,Settings!$B$12:$F$24,2,FALSE),Calendar!L58),'Danske helligdage'!$D:$E,2,FALSE),"")</f>
        <v/>
      </c>
      <c r="O58" s="15" t="str">
        <f>IF(IFERROR(VLOOKUP(DATE(Settings!$C$8,VLOOKUP(L$38,Settings!$B$12:$F$24,2,FALSE),Calendar!L58),'Danske helligdage'!$D:$E,2,FALSE),0)&lt;&gt;0,1,"")</f>
        <v/>
      </c>
      <c r="P58" s="7" t="str">
        <f>IF(L58="","",IF(WEEKDAY(DATE(Settings!$C$8,VLOOKUP(L$38,Settings!$B$12:$F$24,2,FALSE),Calendar!L58))=2,WEEKNUM(DATE(Settings!$C$8,VLOOKUP(L$38,Settings!$B$12:$F$24,2,FALSE),Calendar!L58),21),""))</f>
        <v/>
      </c>
      <c r="Q58" s="3">
        <f>IF(Q57="","",IF(Q57+1&gt;VLOOKUP(Q$38,Settings!$B$12:$F$24,4,FALSE),"",Q57+1))</f>
        <v>20</v>
      </c>
      <c r="R58" s="4" t="str">
        <f>IF(Q58="","",VLOOKUP(WEEKDAY(DATE(Settings!$C$8,VLOOKUP(Q$38,Settings!$B$12:$F$24,2,FALSE),Calendar!Q58)),Settings!$I$12:$K$19,3,FALSE))</f>
        <v>Fri</v>
      </c>
      <c r="S58" s="4" t="str">
        <f>IFERROR(VLOOKUP(DATE(Settings!$C$8,VLOOKUP(Q$38,Settings!$B$12:$F$24,2,FALSE),Calendar!Q58),'Danske helligdage'!$D:$E,2,FALSE),"")</f>
        <v/>
      </c>
      <c r="T58" s="15" t="str">
        <f>IF(IFERROR(VLOOKUP(DATE(Settings!$C$8,VLOOKUP(Q$38,Settings!$B$12:$F$24,2,FALSE),Calendar!Q58),'Danske helligdage'!$D:$E,2,FALSE),0)&lt;&gt;0,1,"")</f>
        <v/>
      </c>
      <c r="U58" s="7" t="str">
        <f>IF(Q58="","",IF(WEEKDAY(DATE(Settings!$C$8,VLOOKUP(Q$38,Settings!$B$12:$F$24,2,FALSE),Calendar!Q58))=2,WEEKNUM(DATE(Settings!$C$8,VLOOKUP(Q$38,Settings!$B$12:$F$24,2,FALSE),Calendar!Q58),21),""))</f>
        <v/>
      </c>
      <c r="V58" s="3">
        <f>IF(V57="","",IF(V57+1&gt;VLOOKUP(V$38,Settings!$B$12:$F$24,4,FALSE),"",V57+1))</f>
        <v>20</v>
      </c>
      <c r="W58" s="4" t="str">
        <f>IF(V58="","",VLOOKUP(WEEKDAY(DATE(Settings!$C$8,VLOOKUP(V$38,Settings!$B$12:$F$24,2,FALSE),Calendar!V58)),Settings!$I$12:$K$19,3,FALSE))</f>
        <v>Mon</v>
      </c>
      <c r="X58" s="4" t="str">
        <f>IFERROR(VLOOKUP(DATE(Settings!$C$8,VLOOKUP(V$38,Settings!$B$12:$F$24,2,FALSE),Calendar!V58),'Danske helligdage'!$D:$E,2,FALSE),"")</f>
        <v/>
      </c>
      <c r="Y58" s="15" t="str">
        <f>IF(IFERROR(VLOOKUP(DATE(Settings!$C$8,VLOOKUP(V$38,Settings!$B$12:$F$24,2,FALSE),Calendar!V58),'Danske helligdage'!$D:$E,2,FALSE),0)&lt;&gt;0,1,"")</f>
        <v/>
      </c>
      <c r="Z58" s="7">
        <f>IF(V58="","",IF(WEEKDAY(DATE(Settings!$C$8,VLOOKUP(V$38,Settings!$B$12:$F$24,2,FALSE),Calendar!V58))=2,WEEKNUM(DATE(Settings!$C$8,VLOOKUP(V$38,Settings!$B$12:$F$24,2,FALSE),Calendar!V58),21),""))</f>
        <v>47</v>
      </c>
      <c r="AA58" s="3">
        <f>IF(AA57="","",IF(AA57+1&gt;VLOOKUP(AA$38,Settings!$B$12:$F$24,4,FALSE),"",AA57+1))</f>
        <v>20</v>
      </c>
      <c r="AB58" s="4" t="str">
        <f>IF(AA58="","",VLOOKUP(WEEKDAY(DATE(Settings!$C$8,VLOOKUP(AA$38,Settings!$B$12:$F$24,2,FALSE),Calendar!AA58)),Settings!$I$12:$K$19,3,FALSE))</f>
        <v>Wed</v>
      </c>
      <c r="AC58" s="4" t="str">
        <f>IFERROR(VLOOKUP(DATE(Settings!$C$8,VLOOKUP(AA$38,Settings!$B$12:$F$24,2,FALSE),Calendar!AA58),'Danske helligdage'!$D:$E,2,FALSE),"")</f>
        <v/>
      </c>
      <c r="AD58" s="15" t="str">
        <f>IF(IFERROR(VLOOKUP(DATE(Settings!$C$8,VLOOKUP(AA$38,Settings!$B$12:$F$24,2,FALSE),Calendar!AA58),'Danske helligdage'!$D:$E,2,FALSE),0)&lt;&gt;0,1,"")</f>
        <v/>
      </c>
      <c r="AE58" s="7" t="str">
        <f>IF(AA58="","",IF(WEEKDAY(DATE(Settings!$C$8,VLOOKUP(AA$38,Settings!$B$12:$F$24,2,FALSE),Calendar!AA58))=2,WEEKNUM(DATE(Settings!$C$8,VLOOKUP(AA$38,Settings!$B$12:$F$24,2,FALSE),Calendar!AA58),21),""))</f>
        <v/>
      </c>
    </row>
    <row r="59" spans="2:31" x14ac:dyDescent="0.35">
      <c r="B59" s="3">
        <f>IF(B58="","",IF(B58+1&gt;VLOOKUP(B$38,Settings!$B$12:$F$24,4,FALSE),"",B58+1))</f>
        <v>21</v>
      </c>
      <c r="C59" s="4" t="str">
        <f>IF(B59="","",VLOOKUP(WEEKDAY(DATE(Settings!$C$8,VLOOKUP(B$38,Settings!$B$12:$F$24,2,FALSE),Calendar!B59)),Settings!$I$12:$K$19,3,FALSE))</f>
        <v>Fri</v>
      </c>
      <c r="D59" s="4" t="str">
        <f>IFERROR(VLOOKUP(DATE(Settings!$C$8,VLOOKUP(B$38,Settings!$B$12:$F$24,2,FALSE),Calendar!B59),'Danske helligdage'!$D:$E,2,FALSE),"")</f>
        <v/>
      </c>
      <c r="E59" s="15" t="str">
        <f>IF(IFERROR(VLOOKUP(DATE(Settings!$C$8,VLOOKUP(B$38,Settings!$B$12:$F$24,2,FALSE),Calendar!B59),'Danske helligdage'!$D:$E,2,FALSE),0)&lt;&gt;0,1,"")</f>
        <v/>
      </c>
      <c r="F59" s="7" t="str">
        <f>IF(B59="","",IF(WEEKDAY(DATE(Settings!$C$8,VLOOKUP(B$38,Settings!$B$12:$F$24,2,FALSE),Calendar!B59))=2,WEEKNUM(DATE(Settings!$C$8,VLOOKUP(B$38,Settings!$B$12:$F$24,2,FALSE),Calendar!B59),21),""))</f>
        <v/>
      </c>
      <c r="G59" s="3">
        <f>IF(G58="","",IF(G58+1&gt;VLOOKUP(G$38,Settings!$B$12:$F$24,4,FALSE),"",G58+1))</f>
        <v>21</v>
      </c>
      <c r="H59" s="4" t="str">
        <f>IF(G59="","",VLOOKUP(WEEKDAY(DATE(Settings!$C$8,VLOOKUP(G$38,Settings!$B$12:$F$24,2,FALSE),Calendar!G59)),Settings!$I$12:$K$19,3,FALSE))</f>
        <v>Mon</v>
      </c>
      <c r="I59" s="4" t="str">
        <f>IFERROR(VLOOKUP(DATE(Settings!$C$8,VLOOKUP(G$38,Settings!$B$12:$F$24,2,FALSE),Calendar!G59),'Danske helligdage'!$D:$E,2,FALSE),"")</f>
        <v/>
      </c>
      <c r="J59" s="15" t="str">
        <f>IF(IFERROR(VLOOKUP(DATE(Settings!$C$8,VLOOKUP(G$38,Settings!$B$12:$F$24,2,FALSE),Calendar!G59),'Danske helligdage'!$D:$E,2,FALSE),0)&lt;&gt;0,1,"")</f>
        <v/>
      </c>
      <c r="K59" s="7">
        <f>IF(G59="","",IF(WEEKDAY(DATE(Settings!$C$8,VLOOKUP(G$38,Settings!$B$12:$F$24,2,FALSE),Calendar!G59))=2,WEEKNUM(DATE(Settings!$C$8,VLOOKUP(G$38,Settings!$B$12:$F$24,2,FALSE),Calendar!G59),21),""))</f>
        <v>34</v>
      </c>
      <c r="L59" s="3">
        <f>IF(L58="","",IF(L58+1&gt;VLOOKUP(L$38,Settings!$B$12:$F$24,4,FALSE),"",L58+1))</f>
        <v>21</v>
      </c>
      <c r="M59" s="4" t="str">
        <f>IF(L59="","",VLOOKUP(WEEKDAY(DATE(Settings!$C$8,VLOOKUP(L$38,Settings!$B$12:$F$24,2,FALSE),Calendar!L59)),Settings!$I$12:$K$19,3,FALSE))</f>
        <v>Thu</v>
      </c>
      <c r="N59" s="4" t="str">
        <f>IFERROR(VLOOKUP(DATE(Settings!$C$8,VLOOKUP(L$38,Settings!$B$12:$F$24,2,FALSE),Calendar!L59),'Danske helligdage'!$D:$E,2,FALSE),"")</f>
        <v/>
      </c>
      <c r="O59" s="15" t="str">
        <f>IF(IFERROR(VLOOKUP(DATE(Settings!$C$8,VLOOKUP(L$38,Settings!$B$12:$F$24,2,FALSE),Calendar!L59),'Danske helligdage'!$D:$E,2,FALSE),0)&lt;&gt;0,1,"")</f>
        <v/>
      </c>
      <c r="P59" s="7" t="str">
        <f>IF(L59="","",IF(WEEKDAY(DATE(Settings!$C$8,VLOOKUP(L$38,Settings!$B$12:$F$24,2,FALSE),Calendar!L59))=2,WEEKNUM(DATE(Settings!$C$8,VLOOKUP(L$38,Settings!$B$12:$F$24,2,FALSE),Calendar!L59),21),""))</f>
        <v/>
      </c>
      <c r="Q59" s="3">
        <f>IF(Q58="","",IF(Q58+1&gt;VLOOKUP(Q$38,Settings!$B$12:$F$24,4,FALSE),"",Q58+1))</f>
        <v>21</v>
      </c>
      <c r="R59" s="4" t="str">
        <f>IF(Q59="","",VLOOKUP(WEEKDAY(DATE(Settings!$C$8,VLOOKUP(Q$38,Settings!$B$12:$F$24,2,FALSE),Calendar!Q59)),Settings!$I$12:$K$19,3,FALSE))</f>
        <v>Sat</v>
      </c>
      <c r="S59" s="4" t="str">
        <f>IFERROR(VLOOKUP(DATE(Settings!$C$8,VLOOKUP(Q$38,Settings!$B$12:$F$24,2,FALSE),Calendar!Q59),'Danske helligdage'!$D:$E,2,FALSE),"")</f>
        <v/>
      </c>
      <c r="T59" s="15" t="str">
        <f>IF(IFERROR(VLOOKUP(DATE(Settings!$C$8,VLOOKUP(Q$38,Settings!$B$12:$F$24,2,FALSE),Calendar!Q59),'Danske helligdage'!$D:$E,2,FALSE),0)&lt;&gt;0,1,"")</f>
        <v/>
      </c>
      <c r="U59" s="7" t="str">
        <f>IF(Q59="","",IF(WEEKDAY(DATE(Settings!$C$8,VLOOKUP(Q$38,Settings!$B$12:$F$24,2,FALSE),Calendar!Q59))=2,WEEKNUM(DATE(Settings!$C$8,VLOOKUP(Q$38,Settings!$B$12:$F$24,2,FALSE),Calendar!Q59),21),""))</f>
        <v/>
      </c>
      <c r="V59" s="3">
        <f>IF(V58="","",IF(V58+1&gt;VLOOKUP(V$38,Settings!$B$12:$F$24,4,FALSE),"",V58+1))</f>
        <v>21</v>
      </c>
      <c r="W59" s="4" t="str">
        <f>IF(V59="","",VLOOKUP(WEEKDAY(DATE(Settings!$C$8,VLOOKUP(V$38,Settings!$B$12:$F$24,2,FALSE),Calendar!V59)),Settings!$I$12:$K$19,3,FALSE))</f>
        <v>Tue</v>
      </c>
      <c r="X59" s="4" t="str">
        <f>IFERROR(VLOOKUP(DATE(Settings!$C$8,VLOOKUP(V$38,Settings!$B$12:$F$24,2,FALSE),Calendar!V59),'Danske helligdage'!$D:$E,2,FALSE),"")</f>
        <v/>
      </c>
      <c r="Y59" s="15" t="str">
        <f>IF(IFERROR(VLOOKUP(DATE(Settings!$C$8,VLOOKUP(V$38,Settings!$B$12:$F$24,2,FALSE),Calendar!V59),'Danske helligdage'!$D:$E,2,FALSE),0)&lt;&gt;0,1,"")</f>
        <v/>
      </c>
      <c r="Z59" s="7" t="str">
        <f>IF(V59="","",IF(WEEKDAY(DATE(Settings!$C$8,VLOOKUP(V$38,Settings!$B$12:$F$24,2,FALSE),Calendar!V59))=2,WEEKNUM(DATE(Settings!$C$8,VLOOKUP(V$38,Settings!$B$12:$F$24,2,FALSE),Calendar!V59),21),""))</f>
        <v/>
      </c>
      <c r="AA59" s="3">
        <f>IF(AA58="","",IF(AA58+1&gt;VLOOKUP(AA$38,Settings!$B$12:$F$24,4,FALSE),"",AA58+1))</f>
        <v>21</v>
      </c>
      <c r="AB59" s="4" t="str">
        <f>IF(AA59="","",VLOOKUP(WEEKDAY(DATE(Settings!$C$8,VLOOKUP(AA$38,Settings!$B$12:$F$24,2,FALSE),Calendar!AA59)),Settings!$I$12:$K$19,3,FALSE))</f>
        <v>Thu</v>
      </c>
      <c r="AC59" s="4" t="str">
        <f>IFERROR(VLOOKUP(DATE(Settings!$C$8,VLOOKUP(AA$38,Settings!$B$12:$F$24,2,FALSE),Calendar!AA59),'Danske helligdage'!$D:$E,2,FALSE),"")</f>
        <v/>
      </c>
      <c r="AD59" s="15" t="str">
        <f>IF(IFERROR(VLOOKUP(DATE(Settings!$C$8,VLOOKUP(AA$38,Settings!$B$12:$F$24,2,FALSE),Calendar!AA59),'Danske helligdage'!$D:$E,2,FALSE),0)&lt;&gt;0,1,"")</f>
        <v/>
      </c>
      <c r="AE59" s="7" t="str">
        <f>IF(AA59="","",IF(WEEKDAY(DATE(Settings!$C$8,VLOOKUP(AA$38,Settings!$B$12:$F$24,2,FALSE),Calendar!AA59))=2,WEEKNUM(DATE(Settings!$C$8,VLOOKUP(AA$38,Settings!$B$12:$F$24,2,FALSE),Calendar!AA59),21),""))</f>
        <v/>
      </c>
    </row>
    <row r="60" spans="2:31" x14ac:dyDescent="0.35">
      <c r="B60" s="3">
        <f>IF(B59="","",IF(B59+1&gt;VLOOKUP(B$38,Settings!$B$12:$F$24,4,FALSE),"",B59+1))</f>
        <v>22</v>
      </c>
      <c r="C60" s="4" t="str">
        <f>IF(B60="","",VLOOKUP(WEEKDAY(DATE(Settings!$C$8,VLOOKUP(B$38,Settings!$B$12:$F$24,2,FALSE),Calendar!B60)),Settings!$I$12:$K$19,3,FALSE))</f>
        <v>Sat</v>
      </c>
      <c r="D60" s="4" t="str">
        <f>IFERROR(VLOOKUP(DATE(Settings!$C$8,VLOOKUP(B$38,Settings!$B$12:$F$24,2,FALSE),Calendar!B60),'Danske helligdage'!$D:$E,2,FALSE),"")</f>
        <v/>
      </c>
      <c r="E60" s="15" t="str">
        <f>IF(IFERROR(VLOOKUP(DATE(Settings!$C$8,VLOOKUP(B$38,Settings!$B$12:$F$24,2,FALSE),Calendar!B60),'Danske helligdage'!$D:$E,2,FALSE),0)&lt;&gt;0,1,"")</f>
        <v/>
      </c>
      <c r="F60" s="7" t="str">
        <f>IF(B60="","",IF(WEEKDAY(DATE(Settings!$C$8,VLOOKUP(B$38,Settings!$B$12:$F$24,2,FALSE),Calendar!B60))=2,WEEKNUM(DATE(Settings!$C$8,VLOOKUP(B$38,Settings!$B$12:$F$24,2,FALSE),Calendar!B60),21),""))</f>
        <v/>
      </c>
      <c r="G60" s="3">
        <f>IF(G59="","",IF(G59+1&gt;VLOOKUP(G$38,Settings!$B$12:$F$24,4,FALSE),"",G59+1))</f>
        <v>22</v>
      </c>
      <c r="H60" s="4" t="str">
        <f>IF(G60="","",VLOOKUP(WEEKDAY(DATE(Settings!$C$8,VLOOKUP(G$38,Settings!$B$12:$F$24,2,FALSE),Calendar!G60)),Settings!$I$12:$K$19,3,FALSE))</f>
        <v>Tue</v>
      </c>
      <c r="I60" s="4" t="str">
        <f>IFERROR(VLOOKUP(DATE(Settings!$C$8,VLOOKUP(G$38,Settings!$B$12:$F$24,2,FALSE),Calendar!G60),'Danske helligdage'!$D:$E,2,FALSE),"")</f>
        <v/>
      </c>
      <c r="J60" s="15" t="str">
        <f>IF(IFERROR(VLOOKUP(DATE(Settings!$C$8,VLOOKUP(G$38,Settings!$B$12:$F$24,2,FALSE),Calendar!G60),'Danske helligdage'!$D:$E,2,FALSE),0)&lt;&gt;0,1,"")</f>
        <v/>
      </c>
      <c r="K60" s="7" t="str">
        <f>IF(G60="","",IF(WEEKDAY(DATE(Settings!$C$8,VLOOKUP(G$38,Settings!$B$12:$F$24,2,FALSE),Calendar!G60))=2,WEEKNUM(DATE(Settings!$C$8,VLOOKUP(G$38,Settings!$B$12:$F$24,2,FALSE),Calendar!G60),21),""))</f>
        <v/>
      </c>
      <c r="L60" s="3">
        <f>IF(L59="","",IF(L59+1&gt;VLOOKUP(L$38,Settings!$B$12:$F$24,4,FALSE),"",L59+1))</f>
        <v>22</v>
      </c>
      <c r="M60" s="4" t="str">
        <f>IF(L60="","",VLOOKUP(WEEKDAY(DATE(Settings!$C$8,VLOOKUP(L$38,Settings!$B$12:$F$24,2,FALSE),Calendar!L60)),Settings!$I$12:$K$19,3,FALSE))</f>
        <v>Fri</v>
      </c>
      <c r="N60" s="4" t="str">
        <f>IFERROR(VLOOKUP(DATE(Settings!$C$8,VLOOKUP(L$38,Settings!$B$12:$F$24,2,FALSE),Calendar!L60),'Danske helligdage'!$D:$E,2,FALSE),"")</f>
        <v/>
      </c>
      <c r="O60" s="15" t="str">
        <f>IF(IFERROR(VLOOKUP(DATE(Settings!$C$8,VLOOKUP(L$38,Settings!$B$12:$F$24,2,FALSE),Calendar!L60),'Danske helligdage'!$D:$E,2,FALSE),0)&lt;&gt;0,1,"")</f>
        <v/>
      </c>
      <c r="P60" s="7" t="str">
        <f>IF(L60="","",IF(WEEKDAY(DATE(Settings!$C$8,VLOOKUP(L$38,Settings!$B$12:$F$24,2,FALSE),Calendar!L60))=2,WEEKNUM(DATE(Settings!$C$8,VLOOKUP(L$38,Settings!$B$12:$F$24,2,FALSE),Calendar!L60),21),""))</f>
        <v/>
      </c>
      <c r="Q60" s="3">
        <f>IF(Q59="","",IF(Q59+1&gt;VLOOKUP(Q$38,Settings!$B$12:$F$24,4,FALSE),"",Q59+1))</f>
        <v>22</v>
      </c>
      <c r="R60" s="4" t="str">
        <f>IF(Q60="","",VLOOKUP(WEEKDAY(DATE(Settings!$C$8,VLOOKUP(Q$38,Settings!$B$12:$F$24,2,FALSE),Calendar!Q60)),Settings!$I$12:$K$19,3,FALSE))</f>
        <v>Sun</v>
      </c>
      <c r="S60" s="4" t="str">
        <f>IFERROR(VLOOKUP(DATE(Settings!$C$8,VLOOKUP(Q$38,Settings!$B$12:$F$24,2,FALSE),Calendar!Q60),'Danske helligdage'!$D:$E,2,FALSE),"")</f>
        <v/>
      </c>
      <c r="T60" s="15" t="str">
        <f>IF(IFERROR(VLOOKUP(DATE(Settings!$C$8,VLOOKUP(Q$38,Settings!$B$12:$F$24,2,FALSE),Calendar!Q60),'Danske helligdage'!$D:$E,2,FALSE),0)&lt;&gt;0,1,"")</f>
        <v/>
      </c>
      <c r="U60" s="7" t="str">
        <f>IF(Q60="","",IF(WEEKDAY(DATE(Settings!$C$8,VLOOKUP(Q$38,Settings!$B$12:$F$24,2,FALSE),Calendar!Q60))=2,WEEKNUM(DATE(Settings!$C$8,VLOOKUP(Q$38,Settings!$B$12:$F$24,2,FALSE),Calendar!Q60),21),""))</f>
        <v/>
      </c>
      <c r="V60" s="3">
        <f>IF(V59="","",IF(V59+1&gt;VLOOKUP(V$38,Settings!$B$12:$F$24,4,FALSE),"",V59+1))</f>
        <v>22</v>
      </c>
      <c r="W60" s="4" t="str">
        <f>IF(V60="","",VLOOKUP(WEEKDAY(DATE(Settings!$C$8,VLOOKUP(V$38,Settings!$B$12:$F$24,2,FALSE),Calendar!V60)),Settings!$I$12:$K$19,3,FALSE))</f>
        <v>Wed</v>
      </c>
      <c r="X60" s="4" t="str">
        <f>IFERROR(VLOOKUP(DATE(Settings!$C$8,VLOOKUP(V$38,Settings!$B$12:$F$24,2,FALSE),Calendar!V60),'Danske helligdage'!$D:$E,2,FALSE),"")</f>
        <v/>
      </c>
      <c r="Y60" s="15" t="str">
        <f>IF(IFERROR(VLOOKUP(DATE(Settings!$C$8,VLOOKUP(V$38,Settings!$B$12:$F$24,2,FALSE),Calendar!V60),'Danske helligdage'!$D:$E,2,FALSE),0)&lt;&gt;0,1,"")</f>
        <v/>
      </c>
      <c r="Z60" s="7" t="str">
        <f>IF(V60="","",IF(WEEKDAY(DATE(Settings!$C$8,VLOOKUP(V$38,Settings!$B$12:$F$24,2,FALSE),Calendar!V60))=2,WEEKNUM(DATE(Settings!$C$8,VLOOKUP(V$38,Settings!$B$12:$F$24,2,FALSE),Calendar!V60),21),""))</f>
        <v/>
      </c>
      <c r="AA60" s="3">
        <f>IF(AA59="","",IF(AA59+1&gt;VLOOKUP(AA$38,Settings!$B$12:$F$24,4,FALSE),"",AA59+1))</f>
        <v>22</v>
      </c>
      <c r="AB60" s="4" t="str">
        <f>IF(AA60="","",VLOOKUP(WEEKDAY(DATE(Settings!$C$8,VLOOKUP(AA$38,Settings!$B$12:$F$24,2,FALSE),Calendar!AA60)),Settings!$I$12:$K$19,3,FALSE))</f>
        <v>Fri</v>
      </c>
      <c r="AC60" s="4" t="str">
        <f>IFERROR(VLOOKUP(DATE(Settings!$C$8,VLOOKUP(AA$38,Settings!$B$12:$F$24,2,FALSE),Calendar!AA60),'Danske helligdage'!$D:$E,2,FALSE),"")</f>
        <v/>
      </c>
      <c r="AD60" s="15" t="str">
        <f>IF(IFERROR(VLOOKUP(DATE(Settings!$C$8,VLOOKUP(AA$38,Settings!$B$12:$F$24,2,FALSE),Calendar!AA60),'Danske helligdage'!$D:$E,2,FALSE),0)&lt;&gt;0,1,"")</f>
        <v/>
      </c>
      <c r="AE60" s="7" t="str">
        <f>IF(AA60="","",IF(WEEKDAY(DATE(Settings!$C$8,VLOOKUP(AA$38,Settings!$B$12:$F$24,2,FALSE),Calendar!AA60))=2,WEEKNUM(DATE(Settings!$C$8,VLOOKUP(AA$38,Settings!$B$12:$F$24,2,FALSE),Calendar!AA60),21),""))</f>
        <v/>
      </c>
    </row>
    <row r="61" spans="2:31" x14ac:dyDescent="0.35">
      <c r="B61" s="3">
        <f>IF(B60="","",IF(B60+1&gt;VLOOKUP(B$38,Settings!$B$12:$F$24,4,FALSE),"",B60+1))</f>
        <v>23</v>
      </c>
      <c r="C61" s="4" t="str">
        <f>IF(B61="","",VLOOKUP(WEEKDAY(DATE(Settings!$C$8,VLOOKUP(B$38,Settings!$B$12:$F$24,2,FALSE),Calendar!B61)),Settings!$I$12:$K$19,3,FALSE))</f>
        <v>Sun</v>
      </c>
      <c r="D61" s="4" t="str">
        <f>IFERROR(VLOOKUP(DATE(Settings!$C$8,VLOOKUP(B$38,Settings!$B$12:$F$24,2,FALSE),Calendar!B61),'Danske helligdage'!$D:$E,2,FALSE),"")</f>
        <v/>
      </c>
      <c r="E61" s="15" t="str">
        <f>IF(IFERROR(VLOOKUP(DATE(Settings!$C$8,VLOOKUP(B$38,Settings!$B$12:$F$24,2,FALSE),Calendar!B61),'Danske helligdage'!$D:$E,2,FALSE),0)&lt;&gt;0,1,"")</f>
        <v/>
      </c>
      <c r="F61" s="7" t="str">
        <f>IF(B61="","",IF(WEEKDAY(DATE(Settings!$C$8,VLOOKUP(B$38,Settings!$B$12:$F$24,2,FALSE),Calendar!B61))=2,WEEKNUM(DATE(Settings!$C$8,VLOOKUP(B$38,Settings!$B$12:$F$24,2,FALSE),Calendar!B61),21),""))</f>
        <v/>
      </c>
      <c r="G61" s="3">
        <f>IF(G60="","",IF(G60+1&gt;VLOOKUP(G$38,Settings!$B$12:$F$24,4,FALSE),"",G60+1))</f>
        <v>23</v>
      </c>
      <c r="H61" s="4" t="str">
        <f>IF(G61="","",VLOOKUP(WEEKDAY(DATE(Settings!$C$8,VLOOKUP(G$38,Settings!$B$12:$F$24,2,FALSE),Calendar!G61)),Settings!$I$12:$K$19,3,FALSE))</f>
        <v>Wed</v>
      </c>
      <c r="I61" s="4" t="str">
        <f>IFERROR(VLOOKUP(DATE(Settings!$C$8,VLOOKUP(G$38,Settings!$B$12:$F$24,2,FALSE),Calendar!G61),'Danske helligdage'!$D:$E,2,FALSE),"")</f>
        <v/>
      </c>
      <c r="J61" s="15" t="str">
        <f>IF(IFERROR(VLOOKUP(DATE(Settings!$C$8,VLOOKUP(G$38,Settings!$B$12:$F$24,2,FALSE),Calendar!G61),'Danske helligdage'!$D:$E,2,FALSE),0)&lt;&gt;0,1,"")</f>
        <v/>
      </c>
      <c r="K61" s="7" t="str">
        <f>IF(G61="","",IF(WEEKDAY(DATE(Settings!$C$8,VLOOKUP(G$38,Settings!$B$12:$F$24,2,FALSE),Calendar!G61))=2,WEEKNUM(DATE(Settings!$C$8,VLOOKUP(G$38,Settings!$B$12:$F$24,2,FALSE),Calendar!G61),21),""))</f>
        <v/>
      </c>
      <c r="L61" s="3">
        <f>IF(L60="","",IF(L60+1&gt;VLOOKUP(L$38,Settings!$B$12:$F$24,4,FALSE),"",L60+1))</f>
        <v>23</v>
      </c>
      <c r="M61" s="4" t="str">
        <f>IF(L61="","",VLOOKUP(WEEKDAY(DATE(Settings!$C$8,VLOOKUP(L$38,Settings!$B$12:$F$24,2,FALSE),Calendar!L61)),Settings!$I$12:$K$19,3,FALSE))</f>
        <v>Sat</v>
      </c>
      <c r="N61" s="4" t="str">
        <f>IFERROR(VLOOKUP(DATE(Settings!$C$8,VLOOKUP(L$38,Settings!$B$12:$F$24,2,FALSE),Calendar!L61),'Danske helligdage'!$D:$E,2,FALSE),"")</f>
        <v/>
      </c>
      <c r="O61" s="15" t="str">
        <f>IF(IFERROR(VLOOKUP(DATE(Settings!$C$8,VLOOKUP(L$38,Settings!$B$12:$F$24,2,FALSE),Calendar!L61),'Danske helligdage'!$D:$E,2,FALSE),0)&lt;&gt;0,1,"")</f>
        <v/>
      </c>
      <c r="P61" s="7" t="str">
        <f>IF(L61="","",IF(WEEKDAY(DATE(Settings!$C$8,VLOOKUP(L$38,Settings!$B$12:$F$24,2,FALSE),Calendar!L61))=2,WEEKNUM(DATE(Settings!$C$8,VLOOKUP(L$38,Settings!$B$12:$F$24,2,FALSE),Calendar!L61),21),""))</f>
        <v/>
      </c>
      <c r="Q61" s="3">
        <f>IF(Q60="","",IF(Q60+1&gt;VLOOKUP(Q$38,Settings!$B$12:$F$24,4,FALSE),"",Q60+1))</f>
        <v>23</v>
      </c>
      <c r="R61" s="4" t="str">
        <f>IF(Q61="","",VLOOKUP(WEEKDAY(DATE(Settings!$C$8,VLOOKUP(Q$38,Settings!$B$12:$F$24,2,FALSE),Calendar!Q61)),Settings!$I$12:$K$19,3,FALSE))</f>
        <v>Mon</v>
      </c>
      <c r="S61" s="4" t="str">
        <f>IFERROR(VLOOKUP(DATE(Settings!$C$8,VLOOKUP(Q$38,Settings!$B$12:$F$24,2,FALSE),Calendar!Q61),'Danske helligdage'!$D:$E,2,FALSE),"")</f>
        <v/>
      </c>
      <c r="T61" s="15" t="str">
        <f>IF(IFERROR(VLOOKUP(DATE(Settings!$C$8,VLOOKUP(Q$38,Settings!$B$12:$F$24,2,FALSE),Calendar!Q61),'Danske helligdage'!$D:$E,2,FALSE),0)&lt;&gt;0,1,"")</f>
        <v/>
      </c>
      <c r="U61" s="7">
        <f>IF(Q61="","",IF(WEEKDAY(DATE(Settings!$C$8,VLOOKUP(Q$38,Settings!$B$12:$F$24,2,FALSE),Calendar!Q61))=2,WEEKNUM(DATE(Settings!$C$8,VLOOKUP(Q$38,Settings!$B$12:$F$24,2,FALSE),Calendar!Q61),21),""))</f>
        <v>43</v>
      </c>
      <c r="V61" s="3">
        <f>IF(V60="","",IF(V60+1&gt;VLOOKUP(V$38,Settings!$B$12:$F$24,4,FALSE),"",V60+1))</f>
        <v>23</v>
      </c>
      <c r="W61" s="4" t="str">
        <f>IF(V61="","",VLOOKUP(WEEKDAY(DATE(Settings!$C$8,VLOOKUP(V$38,Settings!$B$12:$F$24,2,FALSE),Calendar!V61)),Settings!$I$12:$K$19,3,FALSE))</f>
        <v>Thu</v>
      </c>
      <c r="X61" s="4" t="str">
        <f>IFERROR(VLOOKUP(DATE(Settings!$C$8,VLOOKUP(V$38,Settings!$B$12:$F$24,2,FALSE),Calendar!V61),'Danske helligdage'!$D:$E,2,FALSE),"")</f>
        <v/>
      </c>
      <c r="Y61" s="15" t="str">
        <f>IF(IFERROR(VLOOKUP(DATE(Settings!$C$8,VLOOKUP(V$38,Settings!$B$12:$F$24,2,FALSE),Calendar!V61),'Danske helligdage'!$D:$E,2,FALSE),0)&lt;&gt;0,1,"")</f>
        <v/>
      </c>
      <c r="Z61" s="7" t="str">
        <f>IF(V61="","",IF(WEEKDAY(DATE(Settings!$C$8,VLOOKUP(V$38,Settings!$B$12:$F$24,2,FALSE),Calendar!V61))=2,WEEKNUM(DATE(Settings!$C$8,VLOOKUP(V$38,Settings!$B$12:$F$24,2,FALSE),Calendar!V61),21),""))</f>
        <v/>
      </c>
      <c r="AA61" s="3">
        <f>IF(AA60="","",IF(AA60+1&gt;VLOOKUP(AA$38,Settings!$B$12:$F$24,4,FALSE),"",AA60+1))</f>
        <v>23</v>
      </c>
      <c r="AB61" s="4" t="str">
        <f>IF(AA61="","",VLOOKUP(WEEKDAY(DATE(Settings!$C$8,VLOOKUP(AA$38,Settings!$B$12:$F$24,2,FALSE),Calendar!AA61)),Settings!$I$12:$K$19,3,FALSE))</f>
        <v>Sat</v>
      </c>
      <c r="AC61" s="4" t="str">
        <f>IFERROR(VLOOKUP(DATE(Settings!$C$8,VLOOKUP(AA$38,Settings!$B$12:$F$24,2,FALSE),Calendar!AA61),'Danske helligdage'!$D:$E,2,FALSE),"")</f>
        <v/>
      </c>
      <c r="AD61" s="15" t="str">
        <f>IF(IFERROR(VLOOKUP(DATE(Settings!$C$8,VLOOKUP(AA$38,Settings!$B$12:$F$24,2,FALSE),Calendar!AA61),'Danske helligdage'!$D:$E,2,FALSE),0)&lt;&gt;0,1,"")</f>
        <v/>
      </c>
      <c r="AE61" s="7" t="str">
        <f>IF(AA61="","",IF(WEEKDAY(DATE(Settings!$C$8,VLOOKUP(AA$38,Settings!$B$12:$F$24,2,FALSE),Calendar!AA61))=2,WEEKNUM(DATE(Settings!$C$8,VLOOKUP(AA$38,Settings!$B$12:$F$24,2,FALSE),Calendar!AA61),21),""))</f>
        <v/>
      </c>
    </row>
    <row r="62" spans="2:31" x14ac:dyDescent="0.35">
      <c r="B62" s="3">
        <f>IF(B61="","",IF(B61+1&gt;VLOOKUP(B$38,Settings!$B$12:$F$24,4,FALSE),"",B61+1))</f>
        <v>24</v>
      </c>
      <c r="C62" s="4" t="str">
        <f>IF(B62="","",VLOOKUP(WEEKDAY(DATE(Settings!$C$8,VLOOKUP(B$38,Settings!$B$12:$F$24,2,FALSE),Calendar!B62)),Settings!$I$12:$K$19,3,FALSE))</f>
        <v>Mon</v>
      </c>
      <c r="D62" s="4" t="str">
        <f>IFERROR(VLOOKUP(DATE(Settings!$C$8,VLOOKUP(B$38,Settings!$B$12:$F$24,2,FALSE),Calendar!B62),'Danske helligdage'!$D:$E,2,FALSE),"")</f>
        <v/>
      </c>
      <c r="E62" s="15" t="str">
        <f>IF(IFERROR(VLOOKUP(DATE(Settings!$C$8,VLOOKUP(B$38,Settings!$B$12:$F$24,2,FALSE),Calendar!B62),'Danske helligdage'!$D:$E,2,FALSE),0)&lt;&gt;0,1,"")</f>
        <v/>
      </c>
      <c r="F62" s="7">
        <f>IF(B62="","",IF(WEEKDAY(DATE(Settings!$C$8,VLOOKUP(B$38,Settings!$B$12:$F$24,2,FALSE),Calendar!B62))=2,WEEKNUM(DATE(Settings!$C$8,VLOOKUP(B$38,Settings!$B$12:$F$24,2,FALSE),Calendar!B62),21),""))</f>
        <v>30</v>
      </c>
      <c r="G62" s="3">
        <f>IF(G61="","",IF(G61+1&gt;VLOOKUP(G$38,Settings!$B$12:$F$24,4,FALSE),"",G61+1))</f>
        <v>24</v>
      </c>
      <c r="H62" s="4" t="str">
        <f>IF(G62="","",VLOOKUP(WEEKDAY(DATE(Settings!$C$8,VLOOKUP(G$38,Settings!$B$12:$F$24,2,FALSE),Calendar!G62)),Settings!$I$12:$K$19,3,FALSE))</f>
        <v>Thu</v>
      </c>
      <c r="I62" s="4" t="str">
        <f>IFERROR(VLOOKUP(DATE(Settings!$C$8,VLOOKUP(G$38,Settings!$B$12:$F$24,2,FALSE),Calendar!G62),'Danske helligdage'!$D:$E,2,FALSE),"")</f>
        <v/>
      </c>
      <c r="J62" s="15" t="str">
        <f>IF(IFERROR(VLOOKUP(DATE(Settings!$C$8,VLOOKUP(G$38,Settings!$B$12:$F$24,2,FALSE),Calendar!G62),'Danske helligdage'!$D:$E,2,FALSE),0)&lt;&gt;0,1,"")</f>
        <v/>
      </c>
      <c r="K62" s="7" t="str">
        <f>IF(G62="","",IF(WEEKDAY(DATE(Settings!$C$8,VLOOKUP(G$38,Settings!$B$12:$F$24,2,FALSE),Calendar!G62))=2,WEEKNUM(DATE(Settings!$C$8,VLOOKUP(G$38,Settings!$B$12:$F$24,2,FALSE),Calendar!G62),21),""))</f>
        <v/>
      </c>
      <c r="L62" s="3">
        <f>IF(L61="","",IF(L61+1&gt;VLOOKUP(L$38,Settings!$B$12:$F$24,4,FALSE),"",L61+1))</f>
        <v>24</v>
      </c>
      <c r="M62" s="4" t="str">
        <f>IF(L62="","",VLOOKUP(WEEKDAY(DATE(Settings!$C$8,VLOOKUP(L$38,Settings!$B$12:$F$24,2,FALSE),Calendar!L62)),Settings!$I$12:$K$19,3,FALSE))</f>
        <v>Sun</v>
      </c>
      <c r="N62" s="4" t="str">
        <f>IFERROR(VLOOKUP(DATE(Settings!$C$8,VLOOKUP(L$38,Settings!$B$12:$F$24,2,FALSE),Calendar!L62),'Danske helligdage'!$D:$E,2,FALSE),"")</f>
        <v/>
      </c>
      <c r="O62" s="15" t="str">
        <f>IF(IFERROR(VLOOKUP(DATE(Settings!$C$8,VLOOKUP(L$38,Settings!$B$12:$F$24,2,FALSE),Calendar!L62),'Danske helligdage'!$D:$E,2,FALSE),0)&lt;&gt;0,1,"")</f>
        <v/>
      </c>
      <c r="P62" s="7" t="str">
        <f>IF(L62="","",IF(WEEKDAY(DATE(Settings!$C$8,VLOOKUP(L$38,Settings!$B$12:$F$24,2,FALSE),Calendar!L62))=2,WEEKNUM(DATE(Settings!$C$8,VLOOKUP(L$38,Settings!$B$12:$F$24,2,FALSE),Calendar!L62),21),""))</f>
        <v/>
      </c>
      <c r="Q62" s="3">
        <f>IF(Q61="","",IF(Q61+1&gt;VLOOKUP(Q$38,Settings!$B$12:$F$24,4,FALSE),"",Q61+1))</f>
        <v>24</v>
      </c>
      <c r="R62" s="4" t="str">
        <f>IF(Q62="","",VLOOKUP(WEEKDAY(DATE(Settings!$C$8,VLOOKUP(Q$38,Settings!$B$12:$F$24,2,FALSE),Calendar!Q62)),Settings!$I$12:$K$19,3,FALSE))</f>
        <v>Tue</v>
      </c>
      <c r="S62" s="4" t="str">
        <f>IFERROR(VLOOKUP(DATE(Settings!$C$8,VLOOKUP(Q$38,Settings!$B$12:$F$24,2,FALSE),Calendar!Q62),'Danske helligdage'!$D:$E,2,FALSE),"")</f>
        <v/>
      </c>
      <c r="T62" s="15" t="str">
        <f>IF(IFERROR(VLOOKUP(DATE(Settings!$C$8,VLOOKUP(Q$38,Settings!$B$12:$F$24,2,FALSE),Calendar!Q62),'Danske helligdage'!$D:$E,2,FALSE),0)&lt;&gt;0,1,"")</f>
        <v/>
      </c>
      <c r="U62" s="7" t="str">
        <f>IF(Q62="","",IF(WEEKDAY(DATE(Settings!$C$8,VLOOKUP(Q$38,Settings!$B$12:$F$24,2,FALSE),Calendar!Q62))=2,WEEKNUM(DATE(Settings!$C$8,VLOOKUP(Q$38,Settings!$B$12:$F$24,2,FALSE),Calendar!Q62),21),""))</f>
        <v/>
      </c>
      <c r="V62" s="3">
        <f>IF(V61="","",IF(V61+1&gt;VLOOKUP(V$38,Settings!$B$12:$F$24,4,FALSE),"",V61+1))</f>
        <v>24</v>
      </c>
      <c r="W62" s="4" t="str">
        <f>IF(V62="","",VLOOKUP(WEEKDAY(DATE(Settings!$C$8,VLOOKUP(V$38,Settings!$B$12:$F$24,2,FALSE),Calendar!V62)),Settings!$I$12:$K$19,3,FALSE))</f>
        <v>Fri</v>
      </c>
      <c r="X62" s="4" t="str">
        <f>IFERROR(VLOOKUP(DATE(Settings!$C$8,VLOOKUP(V$38,Settings!$B$12:$F$24,2,FALSE),Calendar!V62),'Danske helligdage'!$D:$E,2,FALSE),"")</f>
        <v/>
      </c>
      <c r="Y62" s="15" t="str">
        <f>IF(IFERROR(VLOOKUP(DATE(Settings!$C$8,VLOOKUP(V$38,Settings!$B$12:$F$24,2,FALSE),Calendar!V62),'Danske helligdage'!$D:$E,2,FALSE),0)&lt;&gt;0,1,"")</f>
        <v/>
      </c>
      <c r="Z62" s="7" t="str">
        <f>IF(V62="","",IF(WEEKDAY(DATE(Settings!$C$8,VLOOKUP(V$38,Settings!$B$12:$F$24,2,FALSE),Calendar!V62))=2,WEEKNUM(DATE(Settings!$C$8,VLOOKUP(V$38,Settings!$B$12:$F$24,2,FALSE),Calendar!V62),21),""))</f>
        <v/>
      </c>
      <c r="AA62" s="3">
        <f>IF(AA61="","",IF(AA61+1&gt;VLOOKUP(AA$38,Settings!$B$12:$F$24,4,FALSE),"",AA61+1))</f>
        <v>24</v>
      </c>
      <c r="AB62" s="4" t="str">
        <f>IF(AA62="","",VLOOKUP(WEEKDAY(DATE(Settings!$C$8,VLOOKUP(AA$38,Settings!$B$12:$F$24,2,FALSE),Calendar!AA62)),Settings!$I$12:$K$19,3,FALSE))</f>
        <v>Sun</v>
      </c>
      <c r="AC62" s="4" t="str">
        <f>IFERROR(VLOOKUP(DATE(Settings!$C$8,VLOOKUP(AA$38,Settings!$B$12:$F$24,2,FALSE),Calendar!AA62),'Danske helligdage'!$D:$E,2,FALSE),"")</f>
        <v>Juleaften</v>
      </c>
      <c r="AD62" s="15">
        <f>IF(IFERROR(VLOOKUP(DATE(Settings!$C$8,VLOOKUP(AA$38,Settings!$B$12:$F$24,2,FALSE),Calendar!AA62),'Danske helligdage'!$D:$E,2,FALSE),0)&lt;&gt;0,1,"")</f>
        <v>1</v>
      </c>
      <c r="AE62" s="7" t="str">
        <f>IF(AA62="","",IF(WEEKDAY(DATE(Settings!$C$8,VLOOKUP(AA$38,Settings!$B$12:$F$24,2,FALSE),Calendar!AA62))=2,WEEKNUM(DATE(Settings!$C$8,VLOOKUP(AA$38,Settings!$B$12:$F$24,2,FALSE),Calendar!AA62),21),""))</f>
        <v/>
      </c>
    </row>
    <row r="63" spans="2:31" x14ac:dyDescent="0.35">
      <c r="B63" s="3">
        <f>IF(B62="","",IF(B62+1&gt;VLOOKUP(B$38,Settings!$B$12:$F$24,4,FALSE),"",B62+1))</f>
        <v>25</v>
      </c>
      <c r="C63" s="4" t="str">
        <f>IF(B63="","",VLOOKUP(WEEKDAY(DATE(Settings!$C$8,VLOOKUP(B$38,Settings!$B$12:$F$24,2,FALSE),Calendar!B63)),Settings!$I$12:$K$19,3,FALSE))</f>
        <v>Tue</v>
      </c>
      <c r="D63" s="4" t="str">
        <f>IFERROR(VLOOKUP(DATE(Settings!$C$8,VLOOKUP(B$38,Settings!$B$12:$F$24,2,FALSE),Calendar!B63),'Danske helligdage'!$D:$E,2,FALSE),"")</f>
        <v/>
      </c>
      <c r="E63" s="15" t="str">
        <f>IF(IFERROR(VLOOKUP(DATE(Settings!$C$8,VLOOKUP(B$38,Settings!$B$12:$F$24,2,FALSE),Calendar!B63),'Danske helligdage'!$D:$E,2,FALSE),0)&lt;&gt;0,1,"")</f>
        <v/>
      </c>
      <c r="F63" s="7" t="str">
        <f>IF(B63="","",IF(WEEKDAY(DATE(Settings!$C$8,VLOOKUP(B$38,Settings!$B$12:$F$24,2,FALSE),Calendar!B63))=2,WEEKNUM(DATE(Settings!$C$8,VLOOKUP(B$38,Settings!$B$12:$F$24,2,FALSE),Calendar!B63),21),""))</f>
        <v/>
      </c>
      <c r="G63" s="3">
        <f>IF(G62="","",IF(G62+1&gt;VLOOKUP(G$38,Settings!$B$12:$F$24,4,FALSE),"",G62+1))</f>
        <v>25</v>
      </c>
      <c r="H63" s="4" t="str">
        <f>IF(G63="","",VLOOKUP(WEEKDAY(DATE(Settings!$C$8,VLOOKUP(G$38,Settings!$B$12:$F$24,2,FALSE),Calendar!G63)),Settings!$I$12:$K$19,3,FALSE))</f>
        <v>Fri</v>
      </c>
      <c r="I63" s="4" t="str">
        <f>IFERROR(VLOOKUP(DATE(Settings!$C$8,VLOOKUP(G$38,Settings!$B$12:$F$24,2,FALSE),Calendar!G63),'Danske helligdage'!$D:$E,2,FALSE),"")</f>
        <v/>
      </c>
      <c r="J63" s="15" t="str">
        <f>IF(IFERROR(VLOOKUP(DATE(Settings!$C$8,VLOOKUP(G$38,Settings!$B$12:$F$24,2,FALSE),Calendar!G63),'Danske helligdage'!$D:$E,2,FALSE),0)&lt;&gt;0,1,"")</f>
        <v/>
      </c>
      <c r="K63" s="7" t="str">
        <f>IF(G63="","",IF(WEEKDAY(DATE(Settings!$C$8,VLOOKUP(G$38,Settings!$B$12:$F$24,2,FALSE),Calendar!G63))=2,WEEKNUM(DATE(Settings!$C$8,VLOOKUP(G$38,Settings!$B$12:$F$24,2,FALSE),Calendar!G63),21),""))</f>
        <v/>
      </c>
      <c r="L63" s="3">
        <f>IF(L62="","",IF(L62+1&gt;VLOOKUP(L$38,Settings!$B$12:$F$24,4,FALSE),"",L62+1))</f>
        <v>25</v>
      </c>
      <c r="M63" s="4" t="str">
        <f>IF(L63="","",VLOOKUP(WEEKDAY(DATE(Settings!$C$8,VLOOKUP(L$38,Settings!$B$12:$F$24,2,FALSE),Calendar!L63)),Settings!$I$12:$K$19,3,FALSE))</f>
        <v>Mon</v>
      </c>
      <c r="N63" s="4" t="str">
        <f>IFERROR(VLOOKUP(DATE(Settings!$C$8,VLOOKUP(L$38,Settings!$B$12:$F$24,2,FALSE),Calendar!L63),'Danske helligdage'!$D:$E,2,FALSE),"")</f>
        <v/>
      </c>
      <c r="O63" s="15" t="str">
        <f>IF(IFERROR(VLOOKUP(DATE(Settings!$C$8,VLOOKUP(L$38,Settings!$B$12:$F$24,2,FALSE),Calendar!L63),'Danske helligdage'!$D:$E,2,FALSE),0)&lt;&gt;0,1,"")</f>
        <v/>
      </c>
      <c r="P63" s="7">
        <f>IF(L63="","",IF(WEEKDAY(DATE(Settings!$C$8,VLOOKUP(L$38,Settings!$B$12:$F$24,2,FALSE),Calendar!L63))=2,WEEKNUM(DATE(Settings!$C$8,VLOOKUP(L$38,Settings!$B$12:$F$24,2,FALSE),Calendar!L63),21),""))</f>
        <v>39</v>
      </c>
      <c r="Q63" s="3">
        <f>IF(Q62="","",IF(Q62+1&gt;VLOOKUP(Q$38,Settings!$B$12:$F$24,4,FALSE),"",Q62+1))</f>
        <v>25</v>
      </c>
      <c r="R63" s="4" t="str">
        <f>IF(Q63="","",VLOOKUP(WEEKDAY(DATE(Settings!$C$8,VLOOKUP(Q$38,Settings!$B$12:$F$24,2,FALSE),Calendar!Q63)),Settings!$I$12:$K$19,3,FALSE))</f>
        <v>Wed</v>
      </c>
      <c r="S63" s="4" t="str">
        <f>IFERROR(VLOOKUP(DATE(Settings!$C$8,VLOOKUP(Q$38,Settings!$B$12:$F$24,2,FALSE),Calendar!Q63),'Danske helligdage'!$D:$E,2,FALSE),"")</f>
        <v/>
      </c>
      <c r="T63" s="15" t="str">
        <f>IF(IFERROR(VLOOKUP(DATE(Settings!$C$8,VLOOKUP(Q$38,Settings!$B$12:$F$24,2,FALSE),Calendar!Q63),'Danske helligdage'!$D:$E,2,FALSE),0)&lt;&gt;0,1,"")</f>
        <v/>
      </c>
      <c r="U63" s="7" t="str">
        <f>IF(Q63="","",IF(WEEKDAY(DATE(Settings!$C$8,VLOOKUP(Q$38,Settings!$B$12:$F$24,2,FALSE),Calendar!Q63))=2,WEEKNUM(DATE(Settings!$C$8,VLOOKUP(Q$38,Settings!$B$12:$F$24,2,FALSE),Calendar!Q63),21),""))</f>
        <v/>
      </c>
      <c r="V63" s="3">
        <f>IF(V62="","",IF(V62+1&gt;VLOOKUP(V$38,Settings!$B$12:$F$24,4,FALSE),"",V62+1))</f>
        <v>25</v>
      </c>
      <c r="W63" s="4" t="str">
        <f>IF(V63="","",VLOOKUP(WEEKDAY(DATE(Settings!$C$8,VLOOKUP(V$38,Settings!$B$12:$F$24,2,FALSE),Calendar!V63)),Settings!$I$12:$K$19,3,FALSE))</f>
        <v>Sat</v>
      </c>
      <c r="X63" s="4" t="str">
        <f>IFERROR(VLOOKUP(DATE(Settings!$C$8,VLOOKUP(V$38,Settings!$B$12:$F$24,2,FALSE),Calendar!V63),'Danske helligdage'!$D:$E,2,FALSE),"")</f>
        <v/>
      </c>
      <c r="Y63" s="15" t="str">
        <f>IF(IFERROR(VLOOKUP(DATE(Settings!$C$8,VLOOKUP(V$38,Settings!$B$12:$F$24,2,FALSE),Calendar!V63),'Danske helligdage'!$D:$E,2,FALSE),0)&lt;&gt;0,1,"")</f>
        <v/>
      </c>
      <c r="Z63" s="7" t="str">
        <f>IF(V63="","",IF(WEEKDAY(DATE(Settings!$C$8,VLOOKUP(V$38,Settings!$B$12:$F$24,2,FALSE),Calendar!V63))=2,WEEKNUM(DATE(Settings!$C$8,VLOOKUP(V$38,Settings!$B$12:$F$24,2,FALSE),Calendar!V63),21),""))</f>
        <v/>
      </c>
      <c r="AA63" s="3">
        <f>IF(AA62="","",IF(AA62+1&gt;VLOOKUP(AA$38,Settings!$B$12:$F$24,4,FALSE),"",AA62+1))</f>
        <v>25</v>
      </c>
      <c r="AB63" s="4" t="str">
        <f>IF(AA63="","",VLOOKUP(WEEKDAY(DATE(Settings!$C$8,VLOOKUP(AA$38,Settings!$B$12:$F$24,2,FALSE),Calendar!AA63)),Settings!$I$12:$K$19,3,FALSE))</f>
        <v>Mon</v>
      </c>
      <c r="AC63" s="4" t="str">
        <f>IFERROR(VLOOKUP(DATE(Settings!$C$8,VLOOKUP(AA$38,Settings!$B$12:$F$24,2,FALSE),Calendar!AA63),'Danske helligdage'!$D:$E,2,FALSE),"")</f>
        <v>1. juledag</v>
      </c>
      <c r="AD63" s="15">
        <f>IF(IFERROR(VLOOKUP(DATE(Settings!$C$8,VLOOKUP(AA$38,Settings!$B$12:$F$24,2,FALSE),Calendar!AA63),'Danske helligdage'!$D:$E,2,FALSE),0)&lt;&gt;0,1,"")</f>
        <v>1</v>
      </c>
      <c r="AE63" s="7">
        <f>IF(AA63="","",IF(WEEKDAY(DATE(Settings!$C$8,VLOOKUP(AA$38,Settings!$B$12:$F$24,2,FALSE),Calendar!AA63))=2,WEEKNUM(DATE(Settings!$C$8,VLOOKUP(AA$38,Settings!$B$12:$F$24,2,FALSE),Calendar!AA63),21),""))</f>
        <v>52</v>
      </c>
    </row>
    <row r="64" spans="2:31" x14ac:dyDescent="0.35">
      <c r="B64" s="3">
        <f>IF(B63="","",IF(B63+1&gt;VLOOKUP(B$38,Settings!$B$12:$F$24,4,FALSE),"",B63+1))</f>
        <v>26</v>
      </c>
      <c r="C64" s="4" t="str">
        <f>IF(B64="","",VLOOKUP(WEEKDAY(DATE(Settings!$C$8,VLOOKUP(B$38,Settings!$B$12:$F$24,2,FALSE),Calendar!B64)),Settings!$I$12:$K$19,3,FALSE))</f>
        <v>Wed</v>
      </c>
      <c r="D64" s="4" t="str">
        <f>IFERROR(VLOOKUP(DATE(Settings!$C$8,VLOOKUP(B$38,Settings!$B$12:$F$24,2,FALSE),Calendar!B64),'Danske helligdage'!$D:$E,2,FALSE),"")</f>
        <v/>
      </c>
      <c r="E64" s="15" t="str">
        <f>IF(IFERROR(VLOOKUP(DATE(Settings!$C$8,VLOOKUP(B$38,Settings!$B$12:$F$24,2,FALSE),Calendar!B64),'Danske helligdage'!$D:$E,2,FALSE),0)&lt;&gt;0,1,"")</f>
        <v/>
      </c>
      <c r="F64" s="7" t="str">
        <f>IF(B64="","",IF(WEEKDAY(DATE(Settings!$C$8,VLOOKUP(B$38,Settings!$B$12:$F$24,2,FALSE),Calendar!B64))=2,WEEKNUM(DATE(Settings!$C$8,VLOOKUP(B$38,Settings!$B$12:$F$24,2,FALSE),Calendar!B64),21),""))</f>
        <v/>
      </c>
      <c r="G64" s="3">
        <f>IF(G63="","",IF(G63+1&gt;VLOOKUP(G$38,Settings!$B$12:$F$24,4,FALSE),"",G63+1))</f>
        <v>26</v>
      </c>
      <c r="H64" s="4" t="str">
        <f>IF(G64="","",VLOOKUP(WEEKDAY(DATE(Settings!$C$8,VLOOKUP(G$38,Settings!$B$12:$F$24,2,FALSE),Calendar!G64)),Settings!$I$12:$K$19,3,FALSE))</f>
        <v>Sat</v>
      </c>
      <c r="I64" s="4" t="str">
        <f>IFERROR(VLOOKUP(DATE(Settings!$C$8,VLOOKUP(G$38,Settings!$B$12:$F$24,2,FALSE),Calendar!G64),'Danske helligdage'!$D:$E,2,FALSE),"")</f>
        <v/>
      </c>
      <c r="J64" s="15" t="str">
        <f>IF(IFERROR(VLOOKUP(DATE(Settings!$C$8,VLOOKUP(G$38,Settings!$B$12:$F$24,2,FALSE),Calendar!G64),'Danske helligdage'!$D:$E,2,FALSE),0)&lt;&gt;0,1,"")</f>
        <v/>
      </c>
      <c r="K64" s="7" t="str">
        <f>IF(G64="","",IF(WEEKDAY(DATE(Settings!$C$8,VLOOKUP(G$38,Settings!$B$12:$F$24,2,FALSE),Calendar!G64))=2,WEEKNUM(DATE(Settings!$C$8,VLOOKUP(G$38,Settings!$B$12:$F$24,2,FALSE),Calendar!G64),21),""))</f>
        <v/>
      </c>
      <c r="L64" s="3">
        <f>IF(L63="","",IF(L63+1&gt;VLOOKUP(L$38,Settings!$B$12:$F$24,4,FALSE),"",L63+1))</f>
        <v>26</v>
      </c>
      <c r="M64" s="4" t="str">
        <f>IF(L64="","",VLOOKUP(WEEKDAY(DATE(Settings!$C$8,VLOOKUP(L$38,Settings!$B$12:$F$24,2,FALSE),Calendar!L64)),Settings!$I$12:$K$19,3,FALSE))</f>
        <v>Tue</v>
      </c>
      <c r="N64" s="4" t="str">
        <f>IFERROR(VLOOKUP(DATE(Settings!$C$8,VLOOKUP(L$38,Settings!$B$12:$F$24,2,FALSE),Calendar!L64),'Danske helligdage'!$D:$E,2,FALSE),"")</f>
        <v/>
      </c>
      <c r="O64" s="15" t="str">
        <f>IF(IFERROR(VLOOKUP(DATE(Settings!$C$8,VLOOKUP(L$38,Settings!$B$12:$F$24,2,FALSE),Calendar!L64),'Danske helligdage'!$D:$E,2,FALSE),0)&lt;&gt;0,1,"")</f>
        <v/>
      </c>
      <c r="P64" s="7" t="str">
        <f>IF(L64="","",IF(WEEKDAY(DATE(Settings!$C$8,VLOOKUP(L$38,Settings!$B$12:$F$24,2,FALSE),Calendar!L64))=2,WEEKNUM(DATE(Settings!$C$8,VLOOKUP(L$38,Settings!$B$12:$F$24,2,FALSE),Calendar!L64),21),""))</f>
        <v/>
      </c>
      <c r="Q64" s="3">
        <f>IF(Q63="","",IF(Q63+1&gt;VLOOKUP(Q$38,Settings!$B$12:$F$24,4,FALSE),"",Q63+1))</f>
        <v>26</v>
      </c>
      <c r="R64" s="4" t="str">
        <f>IF(Q64="","",VLOOKUP(WEEKDAY(DATE(Settings!$C$8,VLOOKUP(Q$38,Settings!$B$12:$F$24,2,FALSE),Calendar!Q64)),Settings!$I$12:$K$19,3,FALSE))</f>
        <v>Thu</v>
      </c>
      <c r="S64" s="4" t="str">
        <f>IFERROR(VLOOKUP(DATE(Settings!$C$8,VLOOKUP(Q$38,Settings!$B$12:$F$24,2,FALSE),Calendar!Q64),'Danske helligdage'!$D:$E,2,FALSE),"")</f>
        <v/>
      </c>
      <c r="T64" s="15" t="str">
        <f>IF(IFERROR(VLOOKUP(DATE(Settings!$C$8,VLOOKUP(Q$38,Settings!$B$12:$F$24,2,FALSE),Calendar!Q64),'Danske helligdage'!$D:$E,2,FALSE),0)&lt;&gt;0,1,"")</f>
        <v/>
      </c>
      <c r="U64" s="7" t="str">
        <f>IF(Q64="","",IF(WEEKDAY(DATE(Settings!$C$8,VLOOKUP(Q$38,Settings!$B$12:$F$24,2,FALSE),Calendar!Q64))=2,WEEKNUM(DATE(Settings!$C$8,VLOOKUP(Q$38,Settings!$B$12:$F$24,2,FALSE),Calendar!Q64),21),""))</f>
        <v/>
      </c>
      <c r="V64" s="3">
        <f>IF(V63="","",IF(V63+1&gt;VLOOKUP(V$38,Settings!$B$12:$F$24,4,FALSE),"",V63+1))</f>
        <v>26</v>
      </c>
      <c r="W64" s="4" t="str">
        <f>IF(V64="","",VLOOKUP(WEEKDAY(DATE(Settings!$C$8,VLOOKUP(V$38,Settings!$B$12:$F$24,2,FALSE),Calendar!V64)),Settings!$I$12:$K$19,3,FALSE))</f>
        <v>Sun</v>
      </c>
      <c r="X64" s="4" t="str">
        <f>IFERROR(VLOOKUP(DATE(Settings!$C$8,VLOOKUP(V$38,Settings!$B$12:$F$24,2,FALSE),Calendar!V64),'Danske helligdage'!$D:$E,2,FALSE),"")</f>
        <v/>
      </c>
      <c r="Y64" s="15" t="str">
        <f>IF(IFERROR(VLOOKUP(DATE(Settings!$C$8,VLOOKUP(V$38,Settings!$B$12:$F$24,2,FALSE),Calendar!V64),'Danske helligdage'!$D:$E,2,FALSE),0)&lt;&gt;0,1,"")</f>
        <v/>
      </c>
      <c r="Z64" s="7" t="str">
        <f>IF(V64="","",IF(WEEKDAY(DATE(Settings!$C$8,VLOOKUP(V$38,Settings!$B$12:$F$24,2,FALSE),Calendar!V64))=2,WEEKNUM(DATE(Settings!$C$8,VLOOKUP(V$38,Settings!$B$12:$F$24,2,FALSE),Calendar!V64),21),""))</f>
        <v/>
      </c>
      <c r="AA64" s="3">
        <f>IF(AA63="","",IF(AA63+1&gt;VLOOKUP(AA$38,Settings!$B$12:$F$24,4,FALSE),"",AA63+1))</f>
        <v>26</v>
      </c>
      <c r="AB64" s="4" t="str">
        <f>IF(AA64="","",VLOOKUP(WEEKDAY(DATE(Settings!$C$8,VLOOKUP(AA$38,Settings!$B$12:$F$24,2,FALSE),Calendar!AA64)),Settings!$I$12:$K$19,3,FALSE))</f>
        <v>Tue</v>
      </c>
      <c r="AC64" s="4" t="str">
        <f>IFERROR(VLOOKUP(DATE(Settings!$C$8,VLOOKUP(AA$38,Settings!$B$12:$F$24,2,FALSE),Calendar!AA64),'Danske helligdage'!$D:$E,2,FALSE),"")</f>
        <v>2. juledag</v>
      </c>
      <c r="AD64" s="15">
        <f>IF(IFERROR(VLOOKUP(DATE(Settings!$C$8,VLOOKUP(AA$38,Settings!$B$12:$F$24,2,FALSE),Calendar!AA64),'Danske helligdage'!$D:$E,2,FALSE),0)&lt;&gt;0,1,"")</f>
        <v>1</v>
      </c>
      <c r="AE64" s="7" t="str">
        <f>IF(AA64="","",IF(WEEKDAY(DATE(Settings!$C$8,VLOOKUP(AA$38,Settings!$B$12:$F$24,2,FALSE),Calendar!AA64))=2,WEEKNUM(DATE(Settings!$C$8,VLOOKUP(AA$38,Settings!$B$12:$F$24,2,FALSE),Calendar!AA64),21),""))</f>
        <v/>
      </c>
    </row>
    <row r="65" spans="2:31" x14ac:dyDescent="0.35">
      <c r="B65" s="3">
        <f>IF(B64="","",IF(B64+1&gt;VLOOKUP(B$38,Settings!$B$12:$F$24,4,FALSE),"",B64+1))</f>
        <v>27</v>
      </c>
      <c r="C65" s="4" t="str">
        <f>IF(B65="","",VLOOKUP(WEEKDAY(DATE(Settings!$C$8,VLOOKUP(B$38,Settings!$B$12:$F$24,2,FALSE),Calendar!B65)),Settings!$I$12:$K$19,3,FALSE))</f>
        <v>Thu</v>
      </c>
      <c r="D65" s="4" t="str">
        <f>IFERROR(VLOOKUP(DATE(Settings!$C$8,VLOOKUP(B$38,Settings!$B$12:$F$24,2,FALSE),Calendar!B65),'Danske helligdage'!$D:$E,2,FALSE),"")</f>
        <v/>
      </c>
      <c r="E65" s="15" t="str">
        <f>IF(IFERROR(VLOOKUP(DATE(Settings!$C$8,VLOOKUP(B$38,Settings!$B$12:$F$24,2,FALSE),Calendar!B65),'Danske helligdage'!$D:$E,2,FALSE),0)&lt;&gt;0,1,"")</f>
        <v/>
      </c>
      <c r="F65" s="7" t="str">
        <f>IF(B65="","",IF(WEEKDAY(DATE(Settings!$C$8,VLOOKUP(B$38,Settings!$B$12:$F$24,2,FALSE),Calendar!B65))=2,WEEKNUM(DATE(Settings!$C$8,VLOOKUP(B$38,Settings!$B$12:$F$24,2,FALSE),Calendar!B65),21),""))</f>
        <v/>
      </c>
      <c r="G65" s="3">
        <f>IF(G64="","",IF(G64+1&gt;VLOOKUP(G$38,Settings!$B$12:$F$24,4,FALSE),"",G64+1))</f>
        <v>27</v>
      </c>
      <c r="H65" s="4" t="str">
        <f>IF(G65="","",VLOOKUP(WEEKDAY(DATE(Settings!$C$8,VLOOKUP(G$38,Settings!$B$12:$F$24,2,FALSE),Calendar!G65)),Settings!$I$12:$K$19,3,FALSE))</f>
        <v>Sun</v>
      </c>
      <c r="I65" s="4" t="str">
        <f>IFERROR(VLOOKUP(DATE(Settings!$C$8,VLOOKUP(G$38,Settings!$B$12:$F$24,2,FALSE),Calendar!G65),'Danske helligdage'!$D:$E,2,FALSE),"")</f>
        <v/>
      </c>
      <c r="J65" s="15" t="str">
        <f>IF(IFERROR(VLOOKUP(DATE(Settings!$C$8,VLOOKUP(G$38,Settings!$B$12:$F$24,2,FALSE),Calendar!G65),'Danske helligdage'!$D:$E,2,FALSE),0)&lt;&gt;0,1,"")</f>
        <v/>
      </c>
      <c r="K65" s="7" t="str">
        <f>IF(G65="","",IF(WEEKDAY(DATE(Settings!$C$8,VLOOKUP(G$38,Settings!$B$12:$F$24,2,FALSE),Calendar!G65))=2,WEEKNUM(DATE(Settings!$C$8,VLOOKUP(G$38,Settings!$B$12:$F$24,2,FALSE),Calendar!G65),21),""))</f>
        <v/>
      </c>
      <c r="L65" s="3">
        <f>IF(L64="","",IF(L64+1&gt;VLOOKUP(L$38,Settings!$B$12:$F$24,4,FALSE),"",L64+1))</f>
        <v>27</v>
      </c>
      <c r="M65" s="4" t="str">
        <f>IF(L65="","",VLOOKUP(WEEKDAY(DATE(Settings!$C$8,VLOOKUP(L$38,Settings!$B$12:$F$24,2,FALSE),Calendar!L65)),Settings!$I$12:$K$19,3,FALSE))</f>
        <v>Wed</v>
      </c>
      <c r="N65" s="4" t="str">
        <f>IFERROR(VLOOKUP(DATE(Settings!$C$8,VLOOKUP(L$38,Settings!$B$12:$F$24,2,FALSE),Calendar!L65),'Danske helligdage'!$D:$E,2,FALSE),"")</f>
        <v/>
      </c>
      <c r="O65" s="15" t="str">
        <f>IF(IFERROR(VLOOKUP(DATE(Settings!$C$8,VLOOKUP(L$38,Settings!$B$12:$F$24,2,FALSE),Calendar!L65),'Danske helligdage'!$D:$E,2,FALSE),0)&lt;&gt;0,1,"")</f>
        <v/>
      </c>
      <c r="P65" s="7" t="str">
        <f>IF(L65="","",IF(WEEKDAY(DATE(Settings!$C$8,VLOOKUP(L$38,Settings!$B$12:$F$24,2,FALSE),Calendar!L65))=2,WEEKNUM(DATE(Settings!$C$8,VLOOKUP(L$38,Settings!$B$12:$F$24,2,FALSE),Calendar!L65),21),""))</f>
        <v/>
      </c>
      <c r="Q65" s="3">
        <f>IF(Q64="","",IF(Q64+1&gt;VLOOKUP(Q$38,Settings!$B$12:$F$24,4,FALSE),"",Q64+1))</f>
        <v>27</v>
      </c>
      <c r="R65" s="4" t="str">
        <f>IF(Q65="","",VLOOKUP(WEEKDAY(DATE(Settings!$C$8,VLOOKUP(Q$38,Settings!$B$12:$F$24,2,FALSE),Calendar!Q65)),Settings!$I$12:$K$19,3,FALSE))</f>
        <v>Fri</v>
      </c>
      <c r="S65" s="4" t="str">
        <f>IFERROR(VLOOKUP(DATE(Settings!$C$8,VLOOKUP(Q$38,Settings!$B$12:$F$24,2,FALSE),Calendar!Q65),'Danske helligdage'!$D:$E,2,FALSE),"")</f>
        <v/>
      </c>
      <c r="T65" s="15" t="str">
        <f>IF(IFERROR(VLOOKUP(DATE(Settings!$C$8,VLOOKUP(Q$38,Settings!$B$12:$F$24,2,FALSE),Calendar!Q65),'Danske helligdage'!$D:$E,2,FALSE),0)&lt;&gt;0,1,"")</f>
        <v/>
      </c>
      <c r="U65" s="7" t="str">
        <f>IF(Q65="","",IF(WEEKDAY(DATE(Settings!$C$8,VLOOKUP(Q$38,Settings!$B$12:$F$24,2,FALSE),Calendar!Q65))=2,WEEKNUM(DATE(Settings!$C$8,VLOOKUP(Q$38,Settings!$B$12:$F$24,2,FALSE),Calendar!Q65),21),""))</f>
        <v/>
      </c>
      <c r="V65" s="3">
        <f>IF(V64="","",IF(V64+1&gt;VLOOKUP(V$38,Settings!$B$12:$F$24,4,FALSE),"",V64+1))</f>
        <v>27</v>
      </c>
      <c r="W65" s="4" t="str">
        <f>IF(V65="","",VLOOKUP(WEEKDAY(DATE(Settings!$C$8,VLOOKUP(V$38,Settings!$B$12:$F$24,2,FALSE),Calendar!V65)),Settings!$I$12:$K$19,3,FALSE))</f>
        <v>Mon</v>
      </c>
      <c r="X65" s="4" t="str">
        <f>IFERROR(VLOOKUP(DATE(Settings!$C$8,VLOOKUP(V$38,Settings!$B$12:$F$24,2,FALSE),Calendar!V65),'Danske helligdage'!$D:$E,2,FALSE),"")</f>
        <v/>
      </c>
      <c r="Y65" s="15" t="str">
        <f>IF(IFERROR(VLOOKUP(DATE(Settings!$C$8,VLOOKUP(V$38,Settings!$B$12:$F$24,2,FALSE),Calendar!V65),'Danske helligdage'!$D:$E,2,FALSE),0)&lt;&gt;0,1,"")</f>
        <v/>
      </c>
      <c r="Z65" s="7">
        <f>IF(V65="","",IF(WEEKDAY(DATE(Settings!$C$8,VLOOKUP(V$38,Settings!$B$12:$F$24,2,FALSE),Calendar!V65))=2,WEEKNUM(DATE(Settings!$C$8,VLOOKUP(V$38,Settings!$B$12:$F$24,2,FALSE),Calendar!V65),21),""))</f>
        <v>48</v>
      </c>
      <c r="AA65" s="3">
        <f>IF(AA64="","",IF(AA64+1&gt;VLOOKUP(AA$38,Settings!$B$12:$F$24,4,FALSE),"",AA64+1))</f>
        <v>27</v>
      </c>
      <c r="AB65" s="4" t="str">
        <f>IF(AA65="","",VLOOKUP(WEEKDAY(DATE(Settings!$C$8,VLOOKUP(AA$38,Settings!$B$12:$F$24,2,FALSE),Calendar!AA65)),Settings!$I$12:$K$19,3,FALSE))</f>
        <v>Wed</v>
      </c>
      <c r="AC65" s="4" t="str">
        <f>IFERROR(VLOOKUP(DATE(Settings!$C$8,VLOOKUP(AA$38,Settings!$B$12:$F$24,2,FALSE),Calendar!AA65),'Danske helligdage'!$D:$E,2,FALSE),"")</f>
        <v/>
      </c>
      <c r="AD65" s="15" t="str">
        <f>IF(IFERROR(VLOOKUP(DATE(Settings!$C$8,VLOOKUP(AA$38,Settings!$B$12:$F$24,2,FALSE),Calendar!AA65),'Danske helligdage'!$D:$E,2,FALSE),0)&lt;&gt;0,1,"")</f>
        <v/>
      </c>
      <c r="AE65" s="7" t="str">
        <f>IF(AA65="","",IF(WEEKDAY(DATE(Settings!$C$8,VLOOKUP(AA$38,Settings!$B$12:$F$24,2,FALSE),Calendar!AA65))=2,WEEKNUM(DATE(Settings!$C$8,VLOOKUP(AA$38,Settings!$B$12:$F$24,2,FALSE),Calendar!AA65),21),""))</f>
        <v/>
      </c>
    </row>
    <row r="66" spans="2:31" x14ac:dyDescent="0.35">
      <c r="B66" s="3">
        <f>IF(B65="","",IF(B65+1&gt;VLOOKUP(B$38,Settings!$B$12:$F$24,4,FALSE),"",B65+1))</f>
        <v>28</v>
      </c>
      <c r="C66" s="4" t="str">
        <f>IF(B66="","",VLOOKUP(WEEKDAY(DATE(Settings!$C$8,VLOOKUP(B$38,Settings!$B$12:$F$24,2,FALSE),Calendar!B66)),Settings!$I$12:$K$19,3,FALSE))</f>
        <v>Fri</v>
      </c>
      <c r="D66" s="4" t="str">
        <f>IFERROR(VLOOKUP(DATE(Settings!$C$8,VLOOKUP(B$38,Settings!$B$12:$F$24,2,FALSE),Calendar!B66),'Danske helligdage'!$D:$E,2,FALSE),"")</f>
        <v/>
      </c>
      <c r="E66" s="15" t="str">
        <f>IF(IFERROR(VLOOKUP(DATE(Settings!$C$8,VLOOKUP(B$38,Settings!$B$12:$F$24,2,FALSE),Calendar!B66),'Danske helligdage'!$D:$E,2,FALSE),0)&lt;&gt;0,1,"")</f>
        <v/>
      </c>
      <c r="F66" s="7" t="str">
        <f>IF(B66="","",IF(WEEKDAY(DATE(Settings!$C$8,VLOOKUP(B$38,Settings!$B$12:$F$24,2,FALSE),Calendar!B66))=2,WEEKNUM(DATE(Settings!$C$8,VLOOKUP(B$38,Settings!$B$12:$F$24,2,FALSE),Calendar!B66),21),""))</f>
        <v/>
      </c>
      <c r="G66" s="3">
        <f>IF(G65="","",IF(G65+1&gt;VLOOKUP(G$38,Settings!$B$12:$F$24,4,FALSE),"",G65+1))</f>
        <v>28</v>
      </c>
      <c r="H66" s="4" t="str">
        <f>IF(G66="","",VLOOKUP(WEEKDAY(DATE(Settings!$C$8,VLOOKUP(G$38,Settings!$B$12:$F$24,2,FALSE),Calendar!G66)),Settings!$I$12:$K$19,3,FALSE))</f>
        <v>Mon</v>
      </c>
      <c r="I66" s="4" t="str">
        <f>IFERROR(VLOOKUP(DATE(Settings!$C$8,VLOOKUP(G$38,Settings!$B$12:$F$24,2,FALSE),Calendar!G66),'Danske helligdage'!$D:$E,2,FALSE),"")</f>
        <v/>
      </c>
      <c r="J66" s="15" t="str">
        <f>IF(IFERROR(VLOOKUP(DATE(Settings!$C$8,VLOOKUP(G$38,Settings!$B$12:$F$24,2,FALSE),Calendar!G66),'Danske helligdage'!$D:$E,2,FALSE),0)&lt;&gt;0,1,"")</f>
        <v/>
      </c>
      <c r="K66" s="7">
        <f>IF(G66="","",IF(WEEKDAY(DATE(Settings!$C$8,VLOOKUP(G$38,Settings!$B$12:$F$24,2,FALSE),Calendar!G66))=2,WEEKNUM(DATE(Settings!$C$8,VLOOKUP(G$38,Settings!$B$12:$F$24,2,FALSE),Calendar!G66),21),""))</f>
        <v>35</v>
      </c>
      <c r="L66" s="3">
        <f>IF(L65="","",IF(L65+1&gt;VLOOKUP(L$38,Settings!$B$12:$F$24,4,FALSE),"",L65+1))</f>
        <v>28</v>
      </c>
      <c r="M66" s="4" t="str">
        <f>IF(L66="","",VLOOKUP(WEEKDAY(DATE(Settings!$C$8,VLOOKUP(L$38,Settings!$B$12:$F$24,2,FALSE),Calendar!L66)),Settings!$I$12:$K$19,3,FALSE))</f>
        <v>Thu</v>
      </c>
      <c r="N66" s="4" t="str">
        <f>IFERROR(VLOOKUP(DATE(Settings!$C$8,VLOOKUP(L$38,Settings!$B$12:$F$24,2,FALSE),Calendar!L66),'Danske helligdage'!$D:$E,2,FALSE),"")</f>
        <v/>
      </c>
      <c r="O66" s="15" t="str">
        <f>IF(IFERROR(VLOOKUP(DATE(Settings!$C$8,VLOOKUP(L$38,Settings!$B$12:$F$24,2,FALSE),Calendar!L66),'Danske helligdage'!$D:$E,2,FALSE),0)&lt;&gt;0,1,"")</f>
        <v/>
      </c>
      <c r="P66" s="7" t="str">
        <f>IF(L66="","",IF(WEEKDAY(DATE(Settings!$C$8,VLOOKUP(L$38,Settings!$B$12:$F$24,2,FALSE),Calendar!L66))=2,WEEKNUM(DATE(Settings!$C$8,VLOOKUP(L$38,Settings!$B$12:$F$24,2,FALSE),Calendar!L66),21),""))</f>
        <v/>
      </c>
      <c r="Q66" s="3">
        <f>IF(Q65="","",IF(Q65+1&gt;VLOOKUP(Q$38,Settings!$B$12:$F$24,4,FALSE),"",Q65+1))</f>
        <v>28</v>
      </c>
      <c r="R66" s="4" t="str">
        <f>IF(Q66="","",VLOOKUP(WEEKDAY(DATE(Settings!$C$8,VLOOKUP(Q$38,Settings!$B$12:$F$24,2,FALSE),Calendar!Q66)),Settings!$I$12:$K$19,3,FALSE))</f>
        <v>Sat</v>
      </c>
      <c r="S66" s="4" t="str">
        <f>IFERROR(VLOOKUP(DATE(Settings!$C$8,VLOOKUP(Q$38,Settings!$B$12:$F$24,2,FALSE),Calendar!Q66),'Danske helligdage'!$D:$E,2,FALSE),"")</f>
        <v/>
      </c>
      <c r="T66" s="15" t="str">
        <f>IF(IFERROR(VLOOKUP(DATE(Settings!$C$8,VLOOKUP(Q$38,Settings!$B$12:$F$24,2,FALSE),Calendar!Q66),'Danske helligdage'!$D:$E,2,FALSE),0)&lt;&gt;0,1,"")</f>
        <v/>
      </c>
      <c r="U66" s="7" t="str">
        <f>IF(Q66="","",IF(WEEKDAY(DATE(Settings!$C$8,VLOOKUP(Q$38,Settings!$B$12:$F$24,2,FALSE),Calendar!Q66))=2,WEEKNUM(DATE(Settings!$C$8,VLOOKUP(Q$38,Settings!$B$12:$F$24,2,FALSE),Calendar!Q66),21),""))</f>
        <v/>
      </c>
      <c r="V66" s="3">
        <f>IF(V65="","",IF(V65+1&gt;VLOOKUP(V$38,Settings!$B$12:$F$24,4,FALSE),"",V65+1))</f>
        <v>28</v>
      </c>
      <c r="W66" s="4" t="str">
        <f>IF(V66="","",VLOOKUP(WEEKDAY(DATE(Settings!$C$8,VLOOKUP(V$38,Settings!$B$12:$F$24,2,FALSE),Calendar!V66)),Settings!$I$12:$K$19,3,FALSE))</f>
        <v>Tue</v>
      </c>
      <c r="X66" s="4" t="str">
        <f>IFERROR(VLOOKUP(DATE(Settings!$C$8,VLOOKUP(V$38,Settings!$B$12:$F$24,2,FALSE),Calendar!V66),'Danske helligdage'!$D:$E,2,FALSE),"")</f>
        <v/>
      </c>
      <c r="Y66" s="15" t="str">
        <f>IF(IFERROR(VLOOKUP(DATE(Settings!$C$8,VLOOKUP(V$38,Settings!$B$12:$F$24,2,FALSE),Calendar!V66),'Danske helligdage'!$D:$E,2,FALSE),0)&lt;&gt;0,1,"")</f>
        <v/>
      </c>
      <c r="Z66" s="7" t="str">
        <f>IF(V66="","",IF(WEEKDAY(DATE(Settings!$C$8,VLOOKUP(V$38,Settings!$B$12:$F$24,2,FALSE),Calendar!V66))=2,WEEKNUM(DATE(Settings!$C$8,VLOOKUP(V$38,Settings!$B$12:$F$24,2,FALSE),Calendar!V66),21),""))</f>
        <v/>
      </c>
      <c r="AA66" s="3">
        <f>IF(AA65="","",IF(AA65+1&gt;VLOOKUP(AA$38,Settings!$B$12:$F$24,4,FALSE),"",AA65+1))</f>
        <v>28</v>
      </c>
      <c r="AB66" s="4" t="str">
        <f>IF(AA66="","",VLOOKUP(WEEKDAY(DATE(Settings!$C$8,VLOOKUP(AA$38,Settings!$B$12:$F$24,2,FALSE),Calendar!AA66)),Settings!$I$12:$K$19,3,FALSE))</f>
        <v>Thu</v>
      </c>
      <c r="AC66" s="4" t="str">
        <f>IFERROR(VLOOKUP(DATE(Settings!$C$8,VLOOKUP(AA$38,Settings!$B$12:$F$24,2,FALSE),Calendar!AA66),'Danske helligdage'!$D:$E,2,FALSE),"")</f>
        <v/>
      </c>
      <c r="AD66" s="15" t="str">
        <f>IF(IFERROR(VLOOKUP(DATE(Settings!$C$8,VLOOKUP(AA$38,Settings!$B$12:$F$24,2,FALSE),Calendar!AA66),'Danske helligdage'!$D:$E,2,FALSE),0)&lt;&gt;0,1,"")</f>
        <v/>
      </c>
      <c r="AE66" s="7" t="str">
        <f>IF(AA66="","",IF(WEEKDAY(DATE(Settings!$C$8,VLOOKUP(AA$38,Settings!$B$12:$F$24,2,FALSE),Calendar!AA66))=2,WEEKNUM(DATE(Settings!$C$8,VLOOKUP(AA$38,Settings!$B$12:$F$24,2,FALSE),Calendar!AA66),21),""))</f>
        <v/>
      </c>
    </row>
    <row r="67" spans="2:31" x14ac:dyDescent="0.35">
      <c r="B67" s="3">
        <f>IF(B66="","",IF(B66+1&gt;VLOOKUP(B$38,Settings!$B$12:$F$24,4,FALSE),"",B66+1))</f>
        <v>29</v>
      </c>
      <c r="C67" s="4" t="str">
        <f>IF(B67="","",VLOOKUP(WEEKDAY(DATE(Settings!$C$8,VLOOKUP(B$38,Settings!$B$12:$F$24,2,FALSE),Calendar!B67)),Settings!$I$12:$K$19,3,FALSE))</f>
        <v>Sat</v>
      </c>
      <c r="D67" s="4" t="str">
        <f>IFERROR(VLOOKUP(DATE(Settings!$C$8,VLOOKUP(B$38,Settings!$B$12:$F$24,2,FALSE),Calendar!B67),'Danske helligdage'!$D:$E,2,FALSE),"")</f>
        <v/>
      </c>
      <c r="E67" s="15" t="str">
        <f>IF(IFERROR(VLOOKUP(DATE(Settings!$C$8,VLOOKUP(B$38,Settings!$B$12:$F$24,2,FALSE),Calendar!B67),'Danske helligdage'!$D:$E,2,FALSE),0)&lt;&gt;0,1,"")</f>
        <v/>
      </c>
      <c r="F67" s="7" t="str">
        <f>IF(B67="","",IF(WEEKDAY(DATE(Settings!$C$8,VLOOKUP(B$38,Settings!$B$12:$F$24,2,FALSE),Calendar!B67))=2,WEEKNUM(DATE(Settings!$C$8,VLOOKUP(B$38,Settings!$B$12:$F$24,2,FALSE),Calendar!B67),21),""))</f>
        <v/>
      </c>
      <c r="G67" s="3">
        <f>IF(G66="","",IF(G66+1&gt;VLOOKUP(G$38,Settings!$B$12:$F$24,4,FALSE),"",G66+1))</f>
        <v>29</v>
      </c>
      <c r="H67" s="4" t="str">
        <f>IF(G67="","",VLOOKUP(WEEKDAY(DATE(Settings!$C$8,VLOOKUP(G$38,Settings!$B$12:$F$24,2,FALSE),Calendar!G67)),Settings!$I$12:$K$19,3,FALSE))</f>
        <v>Tue</v>
      </c>
      <c r="I67" s="4" t="str">
        <f>IFERROR(VLOOKUP(DATE(Settings!$C$8,VLOOKUP(G$38,Settings!$B$12:$F$24,2,FALSE),Calendar!G67),'Danske helligdage'!$D:$E,2,FALSE),"")</f>
        <v/>
      </c>
      <c r="J67" s="15" t="str">
        <f>IF(IFERROR(VLOOKUP(DATE(Settings!$C$8,VLOOKUP(G$38,Settings!$B$12:$F$24,2,FALSE),Calendar!G67),'Danske helligdage'!$D:$E,2,FALSE),0)&lt;&gt;0,1,"")</f>
        <v/>
      </c>
      <c r="K67" s="7" t="str">
        <f>IF(G67="","",IF(WEEKDAY(DATE(Settings!$C$8,VLOOKUP(G$38,Settings!$B$12:$F$24,2,FALSE),Calendar!G67))=2,WEEKNUM(DATE(Settings!$C$8,VLOOKUP(G$38,Settings!$B$12:$F$24,2,FALSE),Calendar!G67),21),""))</f>
        <v/>
      </c>
      <c r="L67" s="3">
        <f>IF(L66="","",IF(L66+1&gt;VLOOKUP(L$38,Settings!$B$12:$F$24,4,FALSE),"",L66+1))</f>
        <v>29</v>
      </c>
      <c r="M67" s="4" t="str">
        <f>IF(L67="","",VLOOKUP(WEEKDAY(DATE(Settings!$C$8,VLOOKUP(L$38,Settings!$B$12:$F$24,2,FALSE),Calendar!L67)),Settings!$I$12:$K$19,3,FALSE))</f>
        <v>Fri</v>
      </c>
      <c r="N67" s="4" t="str">
        <f>IFERROR(VLOOKUP(DATE(Settings!$C$8,VLOOKUP(L$38,Settings!$B$12:$F$24,2,FALSE),Calendar!L67),'Danske helligdage'!$D:$E,2,FALSE),"")</f>
        <v/>
      </c>
      <c r="O67" s="15" t="str">
        <f>IF(IFERROR(VLOOKUP(DATE(Settings!$C$8,VLOOKUP(L$38,Settings!$B$12:$F$24,2,FALSE),Calendar!L67),'Danske helligdage'!$D:$E,2,FALSE),0)&lt;&gt;0,1,"")</f>
        <v/>
      </c>
      <c r="P67" s="7" t="str">
        <f>IF(L67="","",IF(WEEKDAY(DATE(Settings!$C$8,VLOOKUP(L$38,Settings!$B$12:$F$24,2,FALSE),Calendar!L67))=2,WEEKNUM(DATE(Settings!$C$8,VLOOKUP(L$38,Settings!$B$12:$F$24,2,FALSE),Calendar!L67),21),""))</f>
        <v/>
      </c>
      <c r="Q67" s="3">
        <f>IF(Q66="","",IF(Q66+1&gt;VLOOKUP(Q$38,Settings!$B$12:$F$24,4,FALSE),"",Q66+1))</f>
        <v>29</v>
      </c>
      <c r="R67" s="4" t="str">
        <f>IF(Q67="","",VLOOKUP(WEEKDAY(DATE(Settings!$C$8,VLOOKUP(Q$38,Settings!$B$12:$F$24,2,FALSE),Calendar!Q67)),Settings!$I$12:$K$19,3,FALSE))</f>
        <v>Sun</v>
      </c>
      <c r="S67" s="4" t="str">
        <f>IFERROR(VLOOKUP(DATE(Settings!$C$8,VLOOKUP(Q$38,Settings!$B$12:$F$24,2,FALSE),Calendar!Q67),'Danske helligdage'!$D:$E,2,FALSE),"")</f>
        <v/>
      </c>
      <c r="T67" s="15" t="str">
        <f>IF(IFERROR(VLOOKUP(DATE(Settings!$C$8,VLOOKUP(Q$38,Settings!$B$12:$F$24,2,FALSE),Calendar!Q67),'Danske helligdage'!$D:$E,2,FALSE),0)&lt;&gt;0,1,"")</f>
        <v/>
      </c>
      <c r="U67" s="7" t="str">
        <f>IF(Q67="","",IF(WEEKDAY(DATE(Settings!$C$8,VLOOKUP(Q$38,Settings!$B$12:$F$24,2,FALSE),Calendar!Q67))=2,WEEKNUM(DATE(Settings!$C$8,VLOOKUP(Q$38,Settings!$B$12:$F$24,2,FALSE),Calendar!Q67),21),""))</f>
        <v/>
      </c>
      <c r="V67" s="3">
        <f>IF(V66="","",IF(V66+1&gt;VLOOKUP(V$38,Settings!$B$12:$F$24,4,FALSE),"",V66+1))</f>
        <v>29</v>
      </c>
      <c r="W67" s="4" t="str">
        <f>IF(V67="","",VLOOKUP(WEEKDAY(DATE(Settings!$C$8,VLOOKUP(V$38,Settings!$B$12:$F$24,2,FALSE),Calendar!V67)),Settings!$I$12:$K$19,3,FALSE))</f>
        <v>Wed</v>
      </c>
      <c r="X67" s="4" t="str">
        <f>IFERROR(VLOOKUP(DATE(Settings!$C$8,VLOOKUP(V$38,Settings!$B$12:$F$24,2,FALSE),Calendar!V67),'Danske helligdage'!$D:$E,2,FALSE),"")</f>
        <v/>
      </c>
      <c r="Y67" s="15" t="str">
        <f>IF(IFERROR(VLOOKUP(DATE(Settings!$C$8,VLOOKUP(V$38,Settings!$B$12:$F$24,2,FALSE),Calendar!V67),'Danske helligdage'!$D:$E,2,FALSE),0)&lt;&gt;0,1,"")</f>
        <v/>
      </c>
      <c r="Z67" s="7" t="str">
        <f>IF(V67="","",IF(WEEKDAY(DATE(Settings!$C$8,VLOOKUP(V$38,Settings!$B$12:$F$24,2,FALSE),Calendar!V67))=2,WEEKNUM(DATE(Settings!$C$8,VLOOKUP(V$38,Settings!$B$12:$F$24,2,FALSE),Calendar!V67),21),""))</f>
        <v/>
      </c>
      <c r="AA67" s="3">
        <f>IF(AA66="","",IF(AA66+1&gt;VLOOKUP(AA$38,Settings!$B$12:$F$24,4,FALSE),"",AA66+1))</f>
        <v>29</v>
      </c>
      <c r="AB67" s="4" t="str">
        <f>IF(AA67="","",VLOOKUP(WEEKDAY(DATE(Settings!$C$8,VLOOKUP(AA$38,Settings!$B$12:$F$24,2,FALSE),Calendar!AA67)),Settings!$I$12:$K$19,3,FALSE))</f>
        <v>Fri</v>
      </c>
      <c r="AC67" s="4" t="str">
        <f>IFERROR(VLOOKUP(DATE(Settings!$C$8,VLOOKUP(AA$38,Settings!$B$12:$F$24,2,FALSE),Calendar!AA67),'Danske helligdage'!$D:$E,2,FALSE),"")</f>
        <v/>
      </c>
      <c r="AD67" s="15" t="str">
        <f>IF(IFERROR(VLOOKUP(DATE(Settings!$C$8,VLOOKUP(AA$38,Settings!$B$12:$F$24,2,FALSE),Calendar!AA67),'Danske helligdage'!$D:$E,2,FALSE),0)&lt;&gt;0,1,"")</f>
        <v/>
      </c>
      <c r="AE67" s="7" t="str">
        <f>IF(AA67="","",IF(WEEKDAY(DATE(Settings!$C$8,VLOOKUP(AA$38,Settings!$B$12:$F$24,2,FALSE),Calendar!AA67))=2,WEEKNUM(DATE(Settings!$C$8,VLOOKUP(AA$38,Settings!$B$12:$F$24,2,FALSE),Calendar!AA67),21),""))</f>
        <v/>
      </c>
    </row>
    <row r="68" spans="2:31" x14ac:dyDescent="0.35">
      <c r="B68" s="3">
        <f>IF(B67="","",IF(B67+1&gt;VLOOKUP(B$38,Settings!$B$12:$F$24,4,FALSE),"",B67+1))</f>
        <v>30</v>
      </c>
      <c r="C68" s="4" t="str">
        <f>IF(B68="","",VLOOKUP(WEEKDAY(DATE(Settings!$C$8,VLOOKUP(B$38,Settings!$B$12:$F$24,2,FALSE),Calendar!B68)),Settings!$I$12:$K$19,3,FALSE))</f>
        <v>Sun</v>
      </c>
      <c r="D68" s="4" t="str">
        <f>IFERROR(VLOOKUP(DATE(Settings!$C$8,VLOOKUP(B$38,Settings!$B$12:$F$24,2,FALSE),Calendar!B68),'Danske helligdage'!$D:$E,2,FALSE),"")</f>
        <v/>
      </c>
      <c r="E68" s="15" t="str">
        <f>IF(IFERROR(VLOOKUP(DATE(Settings!$C$8,VLOOKUP(B$38,Settings!$B$12:$F$24,2,FALSE),Calendar!B68),'Danske helligdage'!$D:$E,2,FALSE),0)&lt;&gt;0,1,"")</f>
        <v/>
      </c>
      <c r="F68" s="7" t="str">
        <f>IF(B68="","",IF(WEEKDAY(DATE(Settings!$C$8,VLOOKUP(B$38,Settings!$B$12:$F$24,2,FALSE),Calendar!B68))=2,WEEKNUM(DATE(Settings!$C$8,VLOOKUP(B$38,Settings!$B$12:$F$24,2,FALSE),Calendar!B68),21),""))</f>
        <v/>
      </c>
      <c r="G68" s="3">
        <f>IF(G67="","",IF(G67+1&gt;VLOOKUP(G$38,Settings!$B$12:$F$24,4,FALSE),"",G67+1))</f>
        <v>30</v>
      </c>
      <c r="H68" s="4" t="str">
        <f>IF(G68="","",VLOOKUP(WEEKDAY(DATE(Settings!$C$8,VLOOKUP(G$38,Settings!$B$12:$F$24,2,FALSE),Calendar!G68)),Settings!$I$12:$K$19,3,FALSE))</f>
        <v>Wed</v>
      </c>
      <c r="I68" s="4" t="str">
        <f>IFERROR(VLOOKUP(DATE(Settings!$C$8,VLOOKUP(G$38,Settings!$B$12:$F$24,2,FALSE),Calendar!G68),'Danske helligdage'!$D:$E,2,FALSE),"")</f>
        <v/>
      </c>
      <c r="J68" s="15" t="str">
        <f>IF(IFERROR(VLOOKUP(DATE(Settings!$C$8,VLOOKUP(G$38,Settings!$B$12:$F$24,2,FALSE),Calendar!G68),'Danske helligdage'!$D:$E,2,FALSE),0)&lt;&gt;0,1,"")</f>
        <v/>
      </c>
      <c r="K68" s="7" t="str">
        <f>IF(G68="","",IF(WEEKDAY(DATE(Settings!$C$8,VLOOKUP(G$38,Settings!$B$12:$F$24,2,FALSE),Calendar!G68))=2,WEEKNUM(DATE(Settings!$C$8,VLOOKUP(G$38,Settings!$B$12:$F$24,2,FALSE),Calendar!G68),21),""))</f>
        <v/>
      </c>
      <c r="L68" s="3">
        <f>IF(L67="","",IF(L67+1&gt;VLOOKUP(L$38,Settings!$B$12:$F$24,4,FALSE),"",L67+1))</f>
        <v>30</v>
      </c>
      <c r="M68" s="4" t="str">
        <f>IF(L68="","",VLOOKUP(WEEKDAY(DATE(Settings!$C$8,VLOOKUP(L$38,Settings!$B$12:$F$24,2,FALSE),Calendar!L68)),Settings!$I$12:$K$19,3,FALSE))</f>
        <v>Sat</v>
      </c>
      <c r="N68" s="4" t="str">
        <f>IFERROR(VLOOKUP(DATE(Settings!$C$8,VLOOKUP(L$38,Settings!$B$12:$F$24,2,FALSE),Calendar!L68),'Danske helligdage'!$D:$E,2,FALSE),"")</f>
        <v/>
      </c>
      <c r="O68" s="15" t="str">
        <f>IF(IFERROR(VLOOKUP(DATE(Settings!$C$8,VLOOKUP(L$38,Settings!$B$12:$F$24,2,FALSE),Calendar!L68),'Danske helligdage'!$D:$E,2,FALSE),0)&lt;&gt;0,1,"")</f>
        <v/>
      </c>
      <c r="P68" s="7" t="str">
        <f>IF(L68="","",IF(WEEKDAY(DATE(Settings!$C$8,VLOOKUP(L$38,Settings!$B$12:$F$24,2,FALSE),Calendar!L68))=2,WEEKNUM(DATE(Settings!$C$8,VLOOKUP(L$38,Settings!$B$12:$F$24,2,FALSE),Calendar!L68),21),""))</f>
        <v/>
      </c>
      <c r="Q68" s="3">
        <f>IF(Q67="","",IF(Q67+1&gt;VLOOKUP(Q$38,Settings!$B$12:$F$24,4,FALSE),"",Q67+1))</f>
        <v>30</v>
      </c>
      <c r="R68" s="4" t="str">
        <f>IF(Q68="","",VLOOKUP(WEEKDAY(DATE(Settings!$C$8,VLOOKUP(Q$38,Settings!$B$12:$F$24,2,FALSE),Calendar!Q68)),Settings!$I$12:$K$19,3,FALSE))</f>
        <v>Mon</v>
      </c>
      <c r="S68" s="4" t="str">
        <f>IFERROR(VLOOKUP(DATE(Settings!$C$8,VLOOKUP(Q$38,Settings!$B$12:$F$24,2,FALSE),Calendar!Q68),'Danske helligdage'!$D:$E,2,FALSE),"")</f>
        <v/>
      </c>
      <c r="T68" s="15" t="str">
        <f>IF(IFERROR(VLOOKUP(DATE(Settings!$C$8,VLOOKUP(Q$38,Settings!$B$12:$F$24,2,FALSE),Calendar!Q68),'Danske helligdage'!$D:$E,2,FALSE),0)&lt;&gt;0,1,"")</f>
        <v/>
      </c>
      <c r="U68" s="7">
        <f>IF(Q68="","",IF(WEEKDAY(DATE(Settings!$C$8,VLOOKUP(Q$38,Settings!$B$12:$F$24,2,FALSE),Calendar!Q68))=2,WEEKNUM(DATE(Settings!$C$8,VLOOKUP(Q$38,Settings!$B$12:$F$24,2,FALSE),Calendar!Q68),21),""))</f>
        <v>44</v>
      </c>
      <c r="V68" s="3">
        <f>IF(V67="","",IF(V67+1&gt;VLOOKUP(V$38,Settings!$B$12:$F$24,4,FALSE),"",V67+1))</f>
        <v>30</v>
      </c>
      <c r="W68" s="4" t="str">
        <f>IF(V68="","",VLOOKUP(WEEKDAY(DATE(Settings!$C$8,VLOOKUP(V$38,Settings!$B$12:$F$24,2,FALSE),Calendar!V68)),Settings!$I$12:$K$19,3,FALSE))</f>
        <v>Thu</v>
      </c>
      <c r="X68" s="4" t="str">
        <f>IFERROR(VLOOKUP(DATE(Settings!$C$8,VLOOKUP(V$38,Settings!$B$12:$F$24,2,FALSE),Calendar!V68),'Danske helligdage'!$D:$E,2,FALSE),"")</f>
        <v/>
      </c>
      <c r="Y68" s="15" t="str">
        <f>IF(IFERROR(VLOOKUP(DATE(Settings!$C$8,VLOOKUP(V$38,Settings!$B$12:$F$24,2,FALSE),Calendar!V68),'Danske helligdage'!$D:$E,2,FALSE),0)&lt;&gt;0,1,"")</f>
        <v/>
      </c>
      <c r="Z68" s="7" t="str">
        <f>IF(V68="","",IF(WEEKDAY(DATE(Settings!$C$8,VLOOKUP(V$38,Settings!$B$12:$F$24,2,FALSE),Calendar!V68))=2,WEEKNUM(DATE(Settings!$C$8,VLOOKUP(V$38,Settings!$B$12:$F$24,2,FALSE),Calendar!V68),21),""))</f>
        <v/>
      </c>
      <c r="AA68" s="3">
        <f>IF(AA67="","",IF(AA67+1&gt;VLOOKUP(AA$38,Settings!$B$12:$F$24,4,FALSE),"",AA67+1))</f>
        <v>30</v>
      </c>
      <c r="AB68" s="4" t="str">
        <f>IF(AA68="","",VLOOKUP(WEEKDAY(DATE(Settings!$C$8,VLOOKUP(AA$38,Settings!$B$12:$F$24,2,FALSE),Calendar!AA68)),Settings!$I$12:$K$19,3,FALSE))</f>
        <v>Sat</v>
      </c>
      <c r="AC68" s="4" t="str">
        <f>IFERROR(VLOOKUP(DATE(Settings!$C$8,VLOOKUP(AA$38,Settings!$B$12:$F$24,2,FALSE),Calendar!AA68),'Danske helligdage'!$D:$E,2,FALSE),"")</f>
        <v/>
      </c>
      <c r="AD68" s="15" t="str">
        <f>IF(IFERROR(VLOOKUP(DATE(Settings!$C$8,VLOOKUP(AA$38,Settings!$B$12:$F$24,2,FALSE),Calendar!AA68),'Danske helligdage'!$D:$E,2,FALSE),0)&lt;&gt;0,1,"")</f>
        <v/>
      </c>
      <c r="AE68" s="7" t="str">
        <f>IF(AA68="","",IF(WEEKDAY(DATE(Settings!$C$8,VLOOKUP(AA$38,Settings!$B$12:$F$24,2,FALSE),Calendar!AA68))=2,WEEKNUM(DATE(Settings!$C$8,VLOOKUP(AA$38,Settings!$B$12:$F$24,2,FALSE),Calendar!AA68),21),""))</f>
        <v/>
      </c>
    </row>
    <row r="69" spans="2:31" ht="15" thickBot="1" x14ac:dyDescent="0.4">
      <c r="B69" s="5">
        <f>IF(B68="","",IF(B68+1&gt;VLOOKUP(B$38,Settings!$B$12:$F$24,4,FALSE),"",B68+1))</f>
        <v>31</v>
      </c>
      <c r="C69" s="6" t="str">
        <f>IF(B69="","",VLOOKUP(WEEKDAY(DATE(Settings!$C$8,VLOOKUP(B$38,Settings!$B$12:$F$24,2,FALSE),Calendar!B69)),Settings!$I$12:$K$19,3,FALSE))</f>
        <v>Mon</v>
      </c>
      <c r="D69" s="6" t="str">
        <f>IFERROR(VLOOKUP(DATE(Settings!$C$8,VLOOKUP(B$38,Settings!$B$12:$F$24,2,FALSE),Calendar!B69),'Danske helligdage'!$D:$E,2,FALSE),"")</f>
        <v/>
      </c>
      <c r="E69" s="16" t="str">
        <f>IF(IFERROR(VLOOKUP(DATE(Settings!$C$8,VLOOKUP(B$38,Settings!$B$12:$F$24,2,FALSE),Calendar!B69),'Danske helligdage'!$D:$E,2,FALSE),0)&lt;&gt;0,1,"")</f>
        <v/>
      </c>
      <c r="F69" s="8">
        <f>IF(B69="","",IF(WEEKDAY(DATE(Settings!$C$8,VLOOKUP(B$38,Settings!$B$12:$F$24,2,FALSE),Calendar!B69))=2,WEEKNUM(DATE(Settings!$C$8,VLOOKUP(B$38,Settings!$B$12:$F$24,2,FALSE),Calendar!B69),21),""))</f>
        <v>31</v>
      </c>
      <c r="G69" s="5">
        <f>IF(G68="","",IF(G68+1&gt;VLOOKUP(G$38,Settings!$B$12:$F$24,4,FALSE),"",G68+1))</f>
        <v>31</v>
      </c>
      <c r="H69" s="6" t="str">
        <f>IF(G69="","",VLOOKUP(WEEKDAY(DATE(Settings!$C$8,VLOOKUP(G$38,Settings!$B$12:$F$24,2,FALSE),Calendar!G69)),Settings!$I$12:$K$19,3,FALSE))</f>
        <v>Thu</v>
      </c>
      <c r="I69" s="6" t="str">
        <f>IFERROR(VLOOKUP(DATE(Settings!$C$8,VLOOKUP(G$38,Settings!$B$12:$F$24,2,FALSE),Calendar!G69),'Danske helligdage'!$D:$E,2,FALSE),"")</f>
        <v/>
      </c>
      <c r="J69" s="16" t="str">
        <f>IF(IFERROR(VLOOKUP(DATE(Settings!$C$8,VLOOKUP(G$38,Settings!$B$12:$F$24,2,FALSE),Calendar!G69),'Danske helligdage'!$D:$E,2,FALSE),0)&lt;&gt;0,1,"")</f>
        <v/>
      </c>
      <c r="K69" s="8" t="str">
        <f>IF(G69="","",IF(WEEKDAY(DATE(Settings!$C$8,VLOOKUP(G$38,Settings!$B$12:$F$24,2,FALSE),Calendar!G69))=2,WEEKNUM(DATE(Settings!$C$8,VLOOKUP(G$38,Settings!$B$12:$F$24,2,FALSE),Calendar!G69),21),""))</f>
        <v/>
      </c>
      <c r="L69" s="5" t="str">
        <f>IF(L68="","",IF(L68+1&gt;VLOOKUP(L$38,Settings!$B$12:$F$24,4,FALSE),"",L68+1))</f>
        <v/>
      </c>
      <c r="M69" s="6" t="str">
        <f>IF(L69="","",VLOOKUP(WEEKDAY(DATE(Settings!$C$8,VLOOKUP(L$38,Settings!$B$12:$F$24,2,FALSE),Calendar!L69)),Settings!$I$12:$K$19,3,FALSE))</f>
        <v/>
      </c>
      <c r="N69" s="6" t="str">
        <f>IFERROR(VLOOKUP(DATE(Settings!$C$8,VLOOKUP(L$38,Settings!$B$12:$F$24,2,FALSE),Calendar!L69),'Danske helligdage'!$D:$E,2,FALSE),"")</f>
        <v/>
      </c>
      <c r="O69" s="16" t="str">
        <f>IF(IFERROR(VLOOKUP(DATE(Settings!$C$8,VLOOKUP(L$38,Settings!$B$12:$F$24,2,FALSE),Calendar!L69),'Danske helligdage'!$D:$E,2,FALSE),0)&lt;&gt;0,1,"")</f>
        <v/>
      </c>
      <c r="P69" s="8" t="str">
        <f>IF(L69="","",IF(WEEKDAY(DATE(Settings!$C$8,VLOOKUP(L$38,Settings!$B$12:$F$24,2,FALSE),Calendar!L69))=2,WEEKNUM(DATE(Settings!$C$8,VLOOKUP(L$38,Settings!$B$12:$F$24,2,FALSE),Calendar!L69),21),""))</f>
        <v/>
      </c>
      <c r="Q69" s="5">
        <f>IF(Q68="","",IF(Q68+1&gt;VLOOKUP(Q$38,Settings!$B$12:$F$24,4,FALSE),"",Q68+1))</f>
        <v>31</v>
      </c>
      <c r="R69" s="6" t="str">
        <f>IF(Q69="","",VLOOKUP(WEEKDAY(DATE(Settings!$C$8,VLOOKUP(Q$38,Settings!$B$12:$F$24,2,FALSE),Calendar!Q69)),Settings!$I$12:$K$19,3,FALSE))</f>
        <v>Tue</v>
      </c>
      <c r="S69" s="6" t="str">
        <f>IFERROR(VLOOKUP(DATE(Settings!$C$8,VLOOKUP(Q$38,Settings!$B$12:$F$24,2,FALSE),Calendar!Q69),'Danske helligdage'!$D:$E,2,FALSE),"")</f>
        <v/>
      </c>
      <c r="T69" s="16" t="str">
        <f>IF(IFERROR(VLOOKUP(DATE(Settings!$C$8,VLOOKUP(Q$38,Settings!$B$12:$F$24,2,FALSE),Calendar!Q69),'Danske helligdage'!$D:$E,2,FALSE),0)&lt;&gt;0,1,"")</f>
        <v/>
      </c>
      <c r="U69" s="8" t="str">
        <f>IF(Q69="","",IF(WEEKDAY(DATE(Settings!$C$8,VLOOKUP(Q$38,Settings!$B$12:$F$24,2,FALSE),Calendar!Q69))=2,WEEKNUM(DATE(Settings!$C$8,VLOOKUP(Q$38,Settings!$B$12:$F$24,2,FALSE),Calendar!Q69),21),""))</f>
        <v/>
      </c>
      <c r="V69" s="5" t="str">
        <f>IF(V68="","",IF(V68+1&gt;VLOOKUP(V$38,Settings!$B$12:$F$24,4,FALSE),"",V68+1))</f>
        <v/>
      </c>
      <c r="W69" s="6" t="str">
        <f>IF(V69="","",VLOOKUP(WEEKDAY(DATE(Settings!$C$8,VLOOKUP(V$38,Settings!$B$12:$F$24,2,FALSE),Calendar!V69)),Settings!$I$12:$K$19,3,FALSE))</f>
        <v/>
      </c>
      <c r="X69" s="6" t="str">
        <f>IFERROR(VLOOKUP(DATE(Settings!$C$8,VLOOKUP(V$38,Settings!$B$12:$F$24,2,FALSE),Calendar!V69),'Danske helligdage'!$D:$E,2,FALSE),"")</f>
        <v/>
      </c>
      <c r="Y69" s="16" t="str">
        <f>IF(IFERROR(VLOOKUP(DATE(Settings!$C$8,VLOOKUP(V$38,Settings!$B$12:$F$24,2,FALSE),Calendar!V69),'Danske helligdage'!$D:$E,2,FALSE),0)&lt;&gt;0,1,"")</f>
        <v/>
      </c>
      <c r="Z69" s="8" t="str">
        <f>IF(V69="","",IF(WEEKDAY(DATE(Settings!$C$8,VLOOKUP(V$38,Settings!$B$12:$F$24,2,FALSE),Calendar!V69))=2,WEEKNUM(DATE(Settings!$C$8,VLOOKUP(V$38,Settings!$B$12:$F$24,2,FALSE),Calendar!V69),21),""))</f>
        <v/>
      </c>
      <c r="AA69" s="5">
        <f>IF(AA68="","",IF(AA68+1&gt;VLOOKUP(AA$38,Settings!$B$12:$F$24,4,FALSE),"",AA68+1))</f>
        <v>31</v>
      </c>
      <c r="AB69" s="6" t="str">
        <f>IF(AA69="","",VLOOKUP(WEEKDAY(DATE(Settings!$C$8,VLOOKUP(AA$38,Settings!$B$12:$F$24,2,FALSE),Calendar!AA69)),Settings!$I$12:$K$19,3,FALSE))</f>
        <v>Sun</v>
      </c>
      <c r="AC69" s="6" t="str">
        <f>IFERROR(VLOOKUP(DATE(Settings!$C$8,VLOOKUP(AA$38,Settings!$B$12:$F$24,2,FALSE),Calendar!AA69),'Danske helligdage'!$D:$E,2,FALSE),"")</f>
        <v>Nytårsaftens dag</v>
      </c>
      <c r="AD69" s="16">
        <f>IF(IFERROR(VLOOKUP(DATE(Settings!$C$8,VLOOKUP(AA$38,Settings!$B$12:$F$24,2,FALSE),Calendar!AA69),'Danske helligdage'!$D:$E,2,FALSE),0)&lt;&gt;0,1,"")</f>
        <v>1</v>
      </c>
      <c r="AE69" s="8" t="str">
        <f>IF(AA69="","",IF(WEEKDAY(DATE(Settings!$C$8,VLOOKUP(AA$38,Settings!$B$12:$F$24,2,FALSE),Calendar!AA69))=2,WEEKNUM(DATE(Settings!$C$8,VLOOKUP(AA$38,Settings!$B$12:$F$24,2,FALSE),Calendar!AA69),21),""))</f>
        <v/>
      </c>
    </row>
  </sheetData>
  <mergeCells count="12">
    <mergeCell ref="V3:Z3"/>
    <mergeCell ref="AA3:AE3"/>
    <mergeCell ref="B38:F38"/>
    <mergeCell ref="G38:K38"/>
    <mergeCell ref="L38:P38"/>
    <mergeCell ref="Q38:U38"/>
    <mergeCell ref="V38:Z38"/>
    <mergeCell ref="AA38:AE38"/>
    <mergeCell ref="B3:F3"/>
    <mergeCell ref="G3:K3"/>
    <mergeCell ref="L3:P3"/>
    <mergeCell ref="Q3:U3"/>
  </mergeCells>
  <conditionalFormatting sqref="B4:C34">
    <cfRule type="expression" dxfId="59" priority="88">
      <formula>$C4="Sat"</formula>
    </cfRule>
    <cfRule type="expression" dxfId="58" priority="61">
      <formula>$E4&lt;&gt;""</formula>
    </cfRule>
  </conditionalFormatting>
  <conditionalFormatting sqref="B39:C69">
    <cfRule type="expression" dxfId="57" priority="31">
      <formula>$E39&lt;&gt;""</formula>
    </cfRule>
    <cfRule type="expression" dxfId="56" priority="34">
      <formula>$C39="Sat"</formula>
    </cfRule>
  </conditionalFormatting>
  <conditionalFormatting sqref="B4:F34">
    <cfRule type="expression" dxfId="55" priority="89">
      <formula>$C4="Sun"</formula>
    </cfRule>
  </conditionalFormatting>
  <conditionalFormatting sqref="B39:F69">
    <cfRule type="expression" dxfId="54" priority="35">
      <formula>$C39="Sun"</formula>
    </cfRule>
  </conditionalFormatting>
  <conditionalFormatting sqref="D4:D34">
    <cfRule type="notContainsBlanks" dxfId="53" priority="63">
      <formula>LEN(TRIM(D4))&gt;0</formula>
    </cfRule>
  </conditionalFormatting>
  <conditionalFormatting sqref="D39:D69">
    <cfRule type="notContainsBlanks" dxfId="52" priority="33">
      <formula>LEN(TRIM(D39))&gt;0</formula>
    </cfRule>
  </conditionalFormatting>
  <conditionalFormatting sqref="E4:F34">
    <cfRule type="expression" dxfId="51" priority="62">
      <formula>$E4&lt;&gt;""</formula>
    </cfRule>
  </conditionalFormatting>
  <conditionalFormatting sqref="E39:F69">
    <cfRule type="expression" dxfId="50" priority="32">
      <formula>$E39&lt;&gt;""</formula>
    </cfRule>
  </conditionalFormatting>
  <conditionalFormatting sqref="G4:H34">
    <cfRule type="expression" dxfId="49" priority="59">
      <formula>$H4="Sat"</formula>
    </cfRule>
    <cfRule type="expression" dxfId="48" priority="56">
      <formula>$J4&lt;&gt;""</formula>
    </cfRule>
  </conditionalFormatting>
  <conditionalFormatting sqref="G39:H69">
    <cfRule type="expression" dxfId="47" priority="21">
      <formula>$J39&lt;&gt;""</formula>
    </cfRule>
    <cfRule type="expression" dxfId="46" priority="24">
      <formula>$H39="Sat"</formula>
    </cfRule>
  </conditionalFormatting>
  <conditionalFormatting sqref="G4:K34">
    <cfRule type="expression" dxfId="45" priority="60">
      <formula>$H4="Sun"</formula>
    </cfRule>
  </conditionalFormatting>
  <conditionalFormatting sqref="G39:K69">
    <cfRule type="expression" dxfId="44" priority="25">
      <formula>$H39="Sun"</formula>
    </cfRule>
  </conditionalFormatting>
  <conditionalFormatting sqref="I4:I34">
    <cfRule type="notContainsBlanks" dxfId="43" priority="58">
      <formula>LEN(TRIM(I4))&gt;0</formula>
    </cfRule>
  </conditionalFormatting>
  <conditionalFormatting sqref="I39:I69">
    <cfRule type="notContainsBlanks" dxfId="42" priority="23">
      <formula>LEN(TRIM(I39))&gt;0</formula>
    </cfRule>
  </conditionalFormatting>
  <conditionalFormatting sqref="J4:K34">
    <cfRule type="expression" dxfId="41" priority="57">
      <formula>$J4&lt;&gt;""</formula>
    </cfRule>
  </conditionalFormatting>
  <conditionalFormatting sqref="J39:K69">
    <cfRule type="expression" dxfId="40" priority="22">
      <formula>$J39&lt;&gt;""</formula>
    </cfRule>
  </conditionalFormatting>
  <conditionalFormatting sqref="L4:M34">
    <cfRule type="expression" dxfId="39" priority="51">
      <formula>$O4&lt;&gt;""</formula>
    </cfRule>
    <cfRule type="expression" dxfId="38" priority="54">
      <formula>$M4="Sat"</formula>
    </cfRule>
  </conditionalFormatting>
  <conditionalFormatting sqref="L39:M69">
    <cfRule type="expression" dxfId="37" priority="16">
      <formula>$O39&lt;&gt;""</formula>
    </cfRule>
    <cfRule type="expression" dxfId="36" priority="19">
      <formula>$M39="Sat"</formula>
    </cfRule>
  </conditionalFormatting>
  <conditionalFormatting sqref="L4:P34">
    <cfRule type="expression" dxfId="35" priority="55">
      <formula>$M4="Sun"</formula>
    </cfRule>
  </conditionalFormatting>
  <conditionalFormatting sqref="L39:P69">
    <cfRule type="expression" dxfId="34" priority="20">
      <formula>$M39="Sun"</formula>
    </cfRule>
  </conditionalFormatting>
  <conditionalFormatting sqref="N4:N34">
    <cfRule type="notContainsBlanks" dxfId="33" priority="53">
      <formula>LEN(TRIM(N4))&gt;0</formula>
    </cfRule>
  </conditionalFormatting>
  <conditionalFormatting sqref="N39:N69">
    <cfRule type="notContainsBlanks" dxfId="32" priority="18">
      <formula>LEN(TRIM(N39))&gt;0</formula>
    </cfRule>
  </conditionalFormatting>
  <conditionalFormatting sqref="O4:P34">
    <cfRule type="expression" dxfId="31" priority="52">
      <formula>$O4&lt;&gt;""</formula>
    </cfRule>
  </conditionalFormatting>
  <conditionalFormatting sqref="O39:P69">
    <cfRule type="expression" dxfId="30" priority="17">
      <formula>$O39&lt;&gt;""</formula>
    </cfRule>
  </conditionalFormatting>
  <conditionalFormatting sqref="Q4:R34">
    <cfRule type="expression" dxfId="29" priority="49">
      <formula>$R4="Sat"</formula>
    </cfRule>
    <cfRule type="expression" dxfId="28" priority="46">
      <formula>$T4&lt;&gt;""</formula>
    </cfRule>
  </conditionalFormatting>
  <conditionalFormatting sqref="Q39:R69">
    <cfRule type="expression" dxfId="27" priority="11">
      <formula>$T39&lt;&gt;""</formula>
    </cfRule>
    <cfRule type="expression" dxfId="26" priority="14">
      <formula>$R39="Sat"</formula>
    </cfRule>
  </conditionalFormatting>
  <conditionalFormatting sqref="Q4:U34">
    <cfRule type="expression" dxfId="25" priority="50">
      <formula>$R4="Sun"</formula>
    </cfRule>
  </conditionalFormatting>
  <conditionalFormatting sqref="Q39:U69">
    <cfRule type="expression" dxfId="24" priority="15">
      <formula>$R39="Sun"</formula>
    </cfRule>
  </conditionalFormatting>
  <conditionalFormatting sqref="S4:S34">
    <cfRule type="notContainsBlanks" dxfId="23" priority="48">
      <formula>LEN(TRIM(S4))&gt;0</formula>
    </cfRule>
  </conditionalFormatting>
  <conditionalFormatting sqref="S39:S69">
    <cfRule type="notContainsBlanks" dxfId="22" priority="13">
      <formula>LEN(TRIM(S39))&gt;0</formula>
    </cfRule>
  </conditionalFormatting>
  <conditionalFormatting sqref="T4:U34">
    <cfRule type="expression" dxfId="21" priority="47">
      <formula>$T4&lt;&gt;""</formula>
    </cfRule>
  </conditionalFormatting>
  <conditionalFormatting sqref="T39:U69">
    <cfRule type="expression" dxfId="20" priority="12">
      <formula>$T39&lt;&gt;""</formula>
    </cfRule>
  </conditionalFormatting>
  <conditionalFormatting sqref="V4:W34">
    <cfRule type="expression" dxfId="19" priority="41">
      <formula>$Y4&lt;&gt;""</formula>
    </cfRule>
    <cfRule type="expression" dxfId="18" priority="44">
      <formula>$W4="Sat"</formula>
    </cfRule>
  </conditionalFormatting>
  <conditionalFormatting sqref="V39:W69">
    <cfRule type="expression" dxfId="17" priority="6">
      <formula>$Y39&lt;&gt;""</formula>
    </cfRule>
    <cfRule type="expression" dxfId="16" priority="9">
      <formula>$W39="Sat"</formula>
    </cfRule>
  </conditionalFormatting>
  <conditionalFormatting sqref="V4:Z34">
    <cfRule type="expression" dxfId="15" priority="45">
      <formula>$W4="Sun"</formula>
    </cfRule>
  </conditionalFormatting>
  <conditionalFormatting sqref="V39:Z69">
    <cfRule type="expression" dxfId="14" priority="10">
      <formula>$W39="Sun"</formula>
    </cfRule>
  </conditionalFormatting>
  <conditionalFormatting sqref="X4:X34">
    <cfRule type="notContainsBlanks" dxfId="13" priority="43">
      <formula>LEN(TRIM(X4))&gt;0</formula>
    </cfRule>
  </conditionalFormatting>
  <conditionalFormatting sqref="X39:X69">
    <cfRule type="notContainsBlanks" dxfId="12" priority="8">
      <formula>LEN(TRIM(X39))&gt;0</formula>
    </cfRule>
  </conditionalFormatting>
  <conditionalFormatting sqref="Y4:Z34">
    <cfRule type="expression" dxfId="11" priority="42">
      <formula>$Y4&lt;&gt;""</formula>
    </cfRule>
  </conditionalFormatting>
  <conditionalFormatting sqref="Y39:Z69">
    <cfRule type="expression" dxfId="10" priority="7">
      <formula>$Y39&lt;&gt;""</formula>
    </cfRule>
  </conditionalFormatting>
  <conditionalFormatting sqref="AA4:AB34">
    <cfRule type="expression" dxfId="9" priority="36">
      <formula>$AC4&lt;&gt;""</formula>
    </cfRule>
    <cfRule type="expression" dxfId="8" priority="39">
      <formula>$AB4="Sat"</formula>
    </cfRule>
  </conditionalFormatting>
  <conditionalFormatting sqref="AA39:AB69">
    <cfRule type="expression" dxfId="7" priority="1">
      <formula>$AD39&lt;&gt;""</formula>
    </cfRule>
    <cfRule type="expression" dxfId="6" priority="4">
      <formula>$AB39="Sat"</formula>
    </cfRule>
  </conditionalFormatting>
  <conditionalFormatting sqref="AA4:AE34">
    <cfRule type="expression" dxfId="5" priority="40">
      <formula>$AB4="Sun"</formula>
    </cfRule>
  </conditionalFormatting>
  <conditionalFormatting sqref="AA39:AE69">
    <cfRule type="expression" dxfId="4" priority="5">
      <formula>$AB39="Sun"</formula>
    </cfRule>
  </conditionalFormatting>
  <conditionalFormatting sqref="AC4:AC34">
    <cfRule type="notContainsBlanks" dxfId="3" priority="38">
      <formula>LEN(TRIM(AC4))&gt;0</formula>
    </cfRule>
  </conditionalFormatting>
  <conditionalFormatting sqref="AC39:AC69">
    <cfRule type="notContainsBlanks" dxfId="2" priority="3">
      <formula>LEN(TRIM(AC39))&gt;0</formula>
    </cfRule>
  </conditionalFormatting>
  <conditionalFormatting sqref="AD4:AE34">
    <cfRule type="expression" dxfId="1" priority="37">
      <formula>$AC4&lt;&gt;""</formula>
    </cfRule>
  </conditionalFormatting>
  <conditionalFormatting sqref="AD39:AE69">
    <cfRule type="expression" dxfId="0" priority="2">
      <formula>$AD39&lt;&gt;""</formula>
    </cfRule>
  </conditionalFormatting>
  <pageMargins left="0.7" right="0.7" top="0.75" bottom="0.75" header="0.3" footer="0.3"/>
  <pageSetup paperSize="9" scale="48" orientation="portrait" r:id="rId1"/>
  <rowBreaks count="1" manualBreakCount="1">
    <brk id="35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475F-C00A-4B69-A895-0EA94722B78C}">
  <dimension ref="B1:M40"/>
  <sheetViews>
    <sheetView workbookViewId="0">
      <selection activeCell="D15" sqref="D15"/>
    </sheetView>
  </sheetViews>
  <sheetFormatPr defaultRowHeight="14.5" x14ac:dyDescent="0.35"/>
  <cols>
    <col min="2" max="2" width="14.26953125" bestFit="1" customWidth="1"/>
    <col min="4" max="4" width="12.36328125" bestFit="1" customWidth="1"/>
    <col min="11" max="11" width="12.90625" bestFit="1" customWidth="1"/>
    <col min="12" max="12" width="12.36328125" bestFit="1" customWidth="1"/>
  </cols>
  <sheetData>
    <row r="1" spans="2:10" x14ac:dyDescent="0.35">
      <c r="B1" t="s">
        <v>49</v>
      </c>
      <c r="C1">
        <f>Settings!C8</f>
        <v>2028</v>
      </c>
    </row>
    <row r="4" spans="2:10" x14ac:dyDescent="0.35">
      <c r="B4" t="s">
        <v>45</v>
      </c>
      <c r="C4" t="s">
        <v>46</v>
      </c>
      <c r="D4" t="s">
        <v>47</v>
      </c>
      <c r="H4" t="s">
        <v>65</v>
      </c>
      <c r="I4" t="s">
        <v>66</v>
      </c>
      <c r="J4">
        <f>MOD(C1,19)</f>
        <v>14</v>
      </c>
    </row>
    <row r="5" spans="2:10" x14ac:dyDescent="0.35">
      <c r="B5" t="s">
        <v>48</v>
      </c>
      <c r="C5" t="s">
        <v>50</v>
      </c>
      <c r="D5" s="10">
        <f>DATE(C1,1,1)</f>
        <v>46753</v>
      </c>
      <c r="E5" t="str">
        <f>IF(Settings!$C$10="Yes",B5,"")</f>
        <v>Nytårsdag</v>
      </c>
      <c r="H5" t="s">
        <v>67</v>
      </c>
      <c r="I5" t="s">
        <v>68</v>
      </c>
      <c r="J5">
        <f>INT(C1/100)</f>
        <v>20</v>
      </c>
    </row>
    <row r="6" spans="2:10" x14ac:dyDescent="0.35">
      <c r="B6" t="s">
        <v>51</v>
      </c>
      <c r="C6" t="s">
        <v>50</v>
      </c>
      <c r="D6" s="10">
        <f>DATE(C1,6,5)</f>
        <v>46909</v>
      </c>
      <c r="E6" t="str">
        <f>IF(Settings!$C$10="Yes",B6,"")</f>
        <v>Grundlovsdag</v>
      </c>
      <c r="H6" t="s">
        <v>69</v>
      </c>
      <c r="I6" t="s">
        <v>66</v>
      </c>
      <c r="J6">
        <f>MOD(C1,100)</f>
        <v>28</v>
      </c>
    </row>
    <row r="7" spans="2:10" x14ac:dyDescent="0.35">
      <c r="B7" t="s">
        <v>52</v>
      </c>
      <c r="C7" t="s">
        <v>50</v>
      </c>
      <c r="D7" s="10">
        <f>DATE(C1,12,24)</f>
        <v>47111</v>
      </c>
      <c r="E7" t="str">
        <f>IF(Settings!$C$10="Yes",B7,"")</f>
        <v>Juleaften</v>
      </c>
      <c r="H7" t="s">
        <v>70</v>
      </c>
      <c r="I7" t="s">
        <v>68</v>
      </c>
      <c r="J7">
        <f>INT(J5/4)</f>
        <v>5</v>
      </c>
    </row>
    <row r="8" spans="2:10" x14ac:dyDescent="0.35">
      <c r="B8" t="s">
        <v>53</v>
      </c>
      <c r="C8" t="s">
        <v>50</v>
      </c>
      <c r="D8" s="10">
        <f>D7+1</f>
        <v>47112</v>
      </c>
      <c r="E8" t="str">
        <f>IF(Settings!$C$10="Yes",B8,"")</f>
        <v>1. juledag</v>
      </c>
      <c r="H8" t="s">
        <v>71</v>
      </c>
      <c r="I8" t="s">
        <v>66</v>
      </c>
      <c r="J8">
        <f>MOD(J5,4)</f>
        <v>0</v>
      </c>
    </row>
    <row r="9" spans="2:10" x14ac:dyDescent="0.35">
      <c r="B9" t="s">
        <v>54</v>
      </c>
      <c r="C9" t="s">
        <v>50</v>
      </c>
      <c r="D9" s="10">
        <f>D8+1</f>
        <v>47113</v>
      </c>
      <c r="E9" t="str">
        <f>IF(Settings!$C$10="Yes",B9,"")</f>
        <v>2. juledag</v>
      </c>
      <c r="H9" t="s">
        <v>72</v>
      </c>
      <c r="I9" t="s">
        <v>68</v>
      </c>
      <c r="J9">
        <f>INT((J5+8)/25)</f>
        <v>1</v>
      </c>
    </row>
    <row r="10" spans="2:10" x14ac:dyDescent="0.35">
      <c r="B10" t="s">
        <v>55</v>
      </c>
      <c r="C10" t="s">
        <v>50</v>
      </c>
      <c r="D10" s="10">
        <f>DATE(C1,12,31)</f>
        <v>47118</v>
      </c>
      <c r="E10" t="str">
        <f>IF(Settings!$C$10="Yes",B10,"")</f>
        <v>Nytårsaftens dag</v>
      </c>
      <c r="H10" t="s">
        <v>73</v>
      </c>
      <c r="I10" t="s">
        <v>68</v>
      </c>
      <c r="J10">
        <f>INT((J5-J9+1)/3)</f>
        <v>6</v>
      </c>
    </row>
    <row r="11" spans="2:10" x14ac:dyDescent="0.35">
      <c r="B11" t="s">
        <v>56</v>
      </c>
      <c r="C11" t="s">
        <v>64</v>
      </c>
      <c r="D11" s="12">
        <f>L24</f>
        <v>46856</v>
      </c>
      <c r="E11" t="str">
        <f>IF(Settings!$C$10="Yes",B11,"")</f>
        <v>Skærtorsdag</v>
      </c>
      <c r="H11" t="s">
        <v>74</v>
      </c>
      <c r="I11" t="s">
        <v>68</v>
      </c>
      <c r="J11">
        <f>MOD(19*J4+J5-J7-J10+15,30)</f>
        <v>20</v>
      </c>
    </row>
    <row r="12" spans="2:10" x14ac:dyDescent="0.35">
      <c r="B12" t="s">
        <v>57</v>
      </c>
      <c r="C12" t="s">
        <v>64</v>
      </c>
      <c r="D12" s="12">
        <f t="shared" ref="D12:D14" si="0">L25</f>
        <v>46857</v>
      </c>
      <c r="E12" t="str">
        <f>IF(Settings!$C$10="Yes",B12,"")</f>
        <v>Langfredag</v>
      </c>
      <c r="H12" t="s">
        <v>75</v>
      </c>
      <c r="I12" t="s">
        <v>68</v>
      </c>
      <c r="J12">
        <f>INT(J6/4)</f>
        <v>7</v>
      </c>
    </row>
    <row r="13" spans="2:10" x14ac:dyDescent="0.35">
      <c r="B13" t="s">
        <v>58</v>
      </c>
      <c r="C13" t="s">
        <v>64</v>
      </c>
      <c r="D13" s="12">
        <f t="shared" si="0"/>
        <v>46859</v>
      </c>
      <c r="E13" t="str">
        <f>IF(Settings!$C$10="Yes",B13,"")</f>
        <v>Påskedag</v>
      </c>
      <c r="H13" t="s">
        <v>76</v>
      </c>
      <c r="I13" t="s">
        <v>66</v>
      </c>
      <c r="J13">
        <f>MOD(J6,4)</f>
        <v>0</v>
      </c>
    </row>
    <row r="14" spans="2:10" x14ac:dyDescent="0.35">
      <c r="B14" t="s">
        <v>59</v>
      </c>
      <c r="C14" t="s">
        <v>64</v>
      </c>
      <c r="D14" s="12">
        <f t="shared" si="0"/>
        <v>46860</v>
      </c>
      <c r="E14" t="str">
        <f>IF(Settings!$C$10="Yes",B14,"")</f>
        <v>2. påskedag</v>
      </c>
      <c r="H14" t="s">
        <v>77</v>
      </c>
      <c r="I14" t="s">
        <v>66</v>
      </c>
      <c r="J14">
        <f>MOD(32+2*J8+2*J12-J11-J13,7)</f>
        <v>5</v>
      </c>
    </row>
    <row r="15" spans="2:10" x14ac:dyDescent="0.35">
      <c r="B15" t="s">
        <v>60</v>
      </c>
      <c r="C15" t="s">
        <v>64</v>
      </c>
      <c r="D15" s="12"/>
      <c r="E15" t="str">
        <f>IF(Settings!$C$10="Yes",B15,"")</f>
        <v>Store Bededag</v>
      </c>
      <c r="H15" t="s">
        <v>78</v>
      </c>
      <c r="I15" t="s">
        <v>68</v>
      </c>
      <c r="J15">
        <f>INT((J4+11*J11+22*J14)/451)</f>
        <v>0</v>
      </c>
    </row>
    <row r="16" spans="2:10" x14ac:dyDescent="0.35">
      <c r="B16" t="s">
        <v>61</v>
      </c>
      <c r="C16" t="s">
        <v>64</v>
      </c>
      <c r="D16" s="12">
        <f>L34</f>
        <v>46898</v>
      </c>
      <c r="E16" t="str">
        <f>IF(Settings!$C$10="Yes",B16,"")</f>
        <v>Kristi Himmelfart</v>
      </c>
      <c r="H16" t="s">
        <v>79</v>
      </c>
      <c r="I16" t="s">
        <v>68</v>
      </c>
      <c r="J16">
        <f>INT((J11+J14-7*J15+114)/31)</f>
        <v>4</v>
      </c>
    </row>
    <row r="17" spans="2:13" x14ac:dyDescent="0.35">
      <c r="B17" t="s">
        <v>62</v>
      </c>
      <c r="C17" t="s">
        <v>64</v>
      </c>
      <c r="D17" s="12">
        <f>L36</f>
        <v>46908</v>
      </c>
      <c r="E17" t="str">
        <f>IF(Settings!$C$10="Yes",B17,"")</f>
        <v>Pinsedag</v>
      </c>
      <c r="H17" t="s">
        <v>80</v>
      </c>
      <c r="I17" t="s">
        <v>66</v>
      </c>
      <c r="J17">
        <f>MOD(J11+J14-7*J15+114,31)</f>
        <v>15</v>
      </c>
    </row>
    <row r="18" spans="2:13" x14ac:dyDescent="0.35">
      <c r="B18" t="s">
        <v>63</v>
      </c>
      <c r="C18" t="s">
        <v>64</v>
      </c>
      <c r="D18" s="12">
        <f>L37</f>
        <v>46909</v>
      </c>
      <c r="E18" t="str">
        <f>IF(Settings!$C$10="Yes",B18,"")</f>
        <v>2. pinsedag</v>
      </c>
      <c r="H18" t="s">
        <v>81</v>
      </c>
      <c r="I18" t="s">
        <v>82</v>
      </c>
      <c r="J18">
        <f>(J16-3)*31+J17-20</f>
        <v>26</v>
      </c>
    </row>
    <row r="20" spans="2:13" x14ac:dyDescent="0.35">
      <c r="I20" t="s">
        <v>83</v>
      </c>
      <c r="J20">
        <f>J17+1</f>
        <v>16</v>
      </c>
    </row>
    <row r="21" spans="2:13" x14ac:dyDescent="0.35">
      <c r="I21" t="s">
        <v>84</v>
      </c>
      <c r="J21">
        <f>J16</f>
        <v>4</v>
      </c>
    </row>
    <row r="23" spans="2:13" x14ac:dyDescent="0.35">
      <c r="K23" t="s">
        <v>85</v>
      </c>
      <c r="M23" t="s">
        <v>86</v>
      </c>
    </row>
    <row r="24" spans="2:13" x14ac:dyDescent="0.35">
      <c r="I24" t="s">
        <v>56</v>
      </c>
      <c r="K24" s="12">
        <f>K26-3</f>
        <v>46856</v>
      </c>
      <c r="L24" s="12">
        <f>L26-3</f>
        <v>46856</v>
      </c>
      <c r="M24">
        <v>-3</v>
      </c>
    </row>
    <row r="25" spans="2:13" x14ac:dyDescent="0.35">
      <c r="I25" t="s">
        <v>57</v>
      </c>
      <c r="K25" s="12">
        <f>K26-2</f>
        <v>46857</v>
      </c>
      <c r="L25" s="12">
        <f>L26-2</f>
        <v>46857</v>
      </c>
      <c r="M25">
        <v>-2</v>
      </c>
    </row>
    <row r="26" spans="2:13" x14ac:dyDescent="0.35">
      <c r="I26" s="13" t="s">
        <v>58</v>
      </c>
      <c r="K26" s="12">
        <f>DATE(C1,J21,J20)</f>
        <v>46859</v>
      </c>
      <c r="L26" s="12">
        <f>DATE(C1,J21,J20)</f>
        <v>46859</v>
      </c>
    </row>
    <row r="27" spans="2:13" x14ac:dyDescent="0.35">
      <c r="I27" t="s">
        <v>59</v>
      </c>
      <c r="K27" s="12">
        <f>K26+1</f>
        <v>46860</v>
      </c>
      <c r="L27" s="12">
        <f>L26+1</f>
        <v>46860</v>
      </c>
      <c r="M27">
        <v>1</v>
      </c>
    </row>
    <row r="28" spans="2:13" x14ac:dyDescent="0.35">
      <c r="I28" t="s">
        <v>87</v>
      </c>
      <c r="K28" s="12">
        <f>K26+7</f>
        <v>46866</v>
      </c>
    </row>
    <row r="29" spans="2:13" x14ac:dyDescent="0.35">
      <c r="I29" t="s">
        <v>88</v>
      </c>
      <c r="K29" s="12">
        <f>K28+7</f>
        <v>46873</v>
      </c>
    </row>
    <row r="30" spans="2:13" x14ac:dyDescent="0.35">
      <c r="I30" t="s">
        <v>89</v>
      </c>
      <c r="K30" s="12">
        <f>K29+7</f>
        <v>46880</v>
      </c>
    </row>
    <row r="31" spans="2:13" x14ac:dyDescent="0.35">
      <c r="I31" t="s">
        <v>60</v>
      </c>
      <c r="K31" s="12">
        <f>K30+5</f>
        <v>46885</v>
      </c>
      <c r="L31" s="12">
        <f>L26+26</f>
        <v>46885</v>
      </c>
      <c r="M31">
        <v>26</v>
      </c>
    </row>
    <row r="32" spans="2:13" x14ac:dyDescent="0.35">
      <c r="I32" t="s">
        <v>90</v>
      </c>
      <c r="K32" s="12">
        <f>K30+7</f>
        <v>46887</v>
      </c>
    </row>
    <row r="33" spans="9:13" x14ac:dyDescent="0.35">
      <c r="I33" t="s">
        <v>91</v>
      </c>
      <c r="K33" s="12">
        <f>K32+7</f>
        <v>46894</v>
      </c>
    </row>
    <row r="34" spans="9:13" x14ac:dyDescent="0.35">
      <c r="I34" t="s">
        <v>61</v>
      </c>
      <c r="K34" s="12">
        <f>K33+4</f>
        <v>46898</v>
      </c>
      <c r="L34" s="12">
        <f>L26+39</f>
        <v>46898</v>
      </c>
      <c r="M34">
        <v>39</v>
      </c>
    </row>
    <row r="35" spans="9:13" x14ac:dyDescent="0.35">
      <c r="I35" t="s">
        <v>92</v>
      </c>
      <c r="K35" s="12">
        <f>K33+7</f>
        <v>46901</v>
      </c>
    </row>
    <row r="36" spans="9:13" x14ac:dyDescent="0.35">
      <c r="I36" t="s">
        <v>62</v>
      </c>
      <c r="K36" s="12">
        <f>K35+7</f>
        <v>46908</v>
      </c>
      <c r="L36" s="12">
        <f>L26+49</f>
        <v>46908</v>
      </c>
      <c r="M36">
        <v>49</v>
      </c>
    </row>
    <row r="37" spans="9:13" x14ac:dyDescent="0.35">
      <c r="I37" t="s">
        <v>63</v>
      </c>
      <c r="K37" s="12">
        <f>K36+1</f>
        <v>46909</v>
      </c>
      <c r="L37" s="12">
        <f>L26+50</f>
        <v>46909</v>
      </c>
      <c r="M37">
        <v>50</v>
      </c>
    </row>
    <row r="39" spans="9:13" x14ac:dyDescent="0.35">
      <c r="I39" s="11"/>
      <c r="J39" s="11"/>
    </row>
    <row r="40" spans="9:13" x14ac:dyDescent="0.35">
      <c r="I40" s="11"/>
      <c r="J4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K24"/>
  <sheetViews>
    <sheetView workbookViewId="0">
      <selection activeCell="C10" sqref="C10"/>
    </sheetView>
  </sheetViews>
  <sheetFormatPr defaultRowHeight="14.5" x14ac:dyDescent="0.35"/>
  <sheetData>
    <row r="6" spans="2:11" x14ac:dyDescent="0.35">
      <c r="B6" t="s">
        <v>43</v>
      </c>
      <c r="C6" s="1" t="s">
        <v>96</v>
      </c>
    </row>
    <row r="7" spans="2:11" x14ac:dyDescent="0.35">
      <c r="B7" t="s">
        <v>44</v>
      </c>
      <c r="C7" t="str">
        <f>C6&amp;" "&amp;C8</f>
        <v>[ change on Settings sheet ] 2028</v>
      </c>
    </row>
    <row r="8" spans="2:11" x14ac:dyDescent="0.35">
      <c r="B8" t="s">
        <v>0</v>
      </c>
      <c r="C8" s="1">
        <v>2028</v>
      </c>
    </row>
    <row r="9" spans="2:11" x14ac:dyDescent="0.35">
      <c r="B9" t="s">
        <v>22</v>
      </c>
      <c r="C9" t="str">
        <f>IF(DATE(C8+1,1,1)-DATE(C8,1,1)=366,"Yes","No")</f>
        <v>Yes</v>
      </c>
    </row>
    <row r="10" spans="2:11" x14ac:dyDescent="0.35">
      <c r="B10" t="s">
        <v>93</v>
      </c>
      <c r="C10" s="1" t="s">
        <v>94</v>
      </c>
      <c r="D10" t="s">
        <v>95</v>
      </c>
    </row>
    <row r="12" spans="2:11" x14ac:dyDescent="0.35">
      <c r="B12" t="s">
        <v>13</v>
      </c>
      <c r="C12" t="s">
        <v>14</v>
      </c>
      <c r="D12" t="s">
        <v>15</v>
      </c>
      <c r="E12" t="s">
        <v>16</v>
      </c>
      <c r="F12" t="s">
        <v>17</v>
      </c>
      <c r="I12" t="s">
        <v>34</v>
      </c>
      <c r="J12" t="s">
        <v>35</v>
      </c>
      <c r="K12" t="s">
        <v>15</v>
      </c>
    </row>
    <row r="13" spans="2:11" x14ac:dyDescent="0.35">
      <c r="B13" t="s">
        <v>1</v>
      </c>
      <c r="C13">
        <v>1</v>
      </c>
      <c r="D13" t="s">
        <v>23</v>
      </c>
      <c r="E13">
        <v>31</v>
      </c>
      <c r="F13" t="s">
        <v>18</v>
      </c>
      <c r="I13">
        <v>1</v>
      </c>
      <c r="K13" t="s">
        <v>42</v>
      </c>
    </row>
    <row r="14" spans="2:11" x14ac:dyDescent="0.35">
      <c r="B14" t="s">
        <v>2</v>
      </c>
      <c r="C14">
        <v>2</v>
      </c>
      <c r="D14" t="s">
        <v>24</v>
      </c>
      <c r="E14">
        <f>IF(C9="No",28,29)</f>
        <v>29</v>
      </c>
      <c r="F14" t="s">
        <v>18</v>
      </c>
      <c r="I14">
        <v>2</v>
      </c>
      <c r="K14" t="s">
        <v>41</v>
      </c>
    </row>
    <row r="15" spans="2:11" x14ac:dyDescent="0.35">
      <c r="B15" t="s">
        <v>3</v>
      </c>
      <c r="C15">
        <v>3</v>
      </c>
      <c r="D15" t="s">
        <v>25</v>
      </c>
      <c r="E15">
        <v>31</v>
      </c>
      <c r="F15" t="s">
        <v>19</v>
      </c>
      <c r="I15">
        <v>3</v>
      </c>
      <c r="K15" t="s">
        <v>40</v>
      </c>
    </row>
    <row r="16" spans="2:11" x14ac:dyDescent="0.35">
      <c r="B16" t="s">
        <v>4</v>
      </c>
      <c r="C16">
        <v>4</v>
      </c>
      <c r="D16" t="s">
        <v>26</v>
      </c>
      <c r="E16">
        <v>30</v>
      </c>
      <c r="F16" t="s">
        <v>19</v>
      </c>
      <c r="I16">
        <v>4</v>
      </c>
      <c r="K16" t="s">
        <v>39</v>
      </c>
    </row>
    <row r="17" spans="2:11" x14ac:dyDescent="0.35">
      <c r="B17" t="s">
        <v>5</v>
      </c>
      <c r="C17">
        <v>5</v>
      </c>
      <c r="D17" t="s">
        <v>5</v>
      </c>
      <c r="E17">
        <v>31</v>
      </c>
      <c r="F17" t="s">
        <v>19</v>
      </c>
      <c r="I17">
        <v>5</v>
      </c>
      <c r="K17" t="s">
        <v>38</v>
      </c>
    </row>
    <row r="18" spans="2:11" x14ac:dyDescent="0.35">
      <c r="B18" t="s">
        <v>6</v>
      </c>
      <c r="C18">
        <v>6</v>
      </c>
      <c r="D18" t="s">
        <v>27</v>
      </c>
      <c r="E18">
        <v>30</v>
      </c>
      <c r="F18" t="s">
        <v>20</v>
      </c>
      <c r="I18">
        <v>6</v>
      </c>
      <c r="K18" t="s">
        <v>37</v>
      </c>
    </row>
    <row r="19" spans="2:11" x14ac:dyDescent="0.35">
      <c r="B19" t="s">
        <v>7</v>
      </c>
      <c r="C19">
        <v>7</v>
      </c>
      <c r="D19" t="s">
        <v>28</v>
      </c>
      <c r="E19">
        <v>31</v>
      </c>
      <c r="F19" t="s">
        <v>20</v>
      </c>
      <c r="I19">
        <v>7</v>
      </c>
      <c r="K19" t="s">
        <v>36</v>
      </c>
    </row>
    <row r="20" spans="2:11" x14ac:dyDescent="0.35">
      <c r="B20" t="s">
        <v>8</v>
      </c>
      <c r="C20">
        <v>8</v>
      </c>
      <c r="D20" t="s">
        <v>29</v>
      </c>
      <c r="E20">
        <v>31</v>
      </c>
      <c r="F20" t="s">
        <v>20</v>
      </c>
    </row>
    <row r="21" spans="2:11" x14ac:dyDescent="0.35">
      <c r="B21" t="s">
        <v>9</v>
      </c>
      <c r="C21">
        <v>9</v>
      </c>
      <c r="D21" t="s">
        <v>30</v>
      </c>
      <c r="E21">
        <v>30</v>
      </c>
      <c r="F21" t="s">
        <v>21</v>
      </c>
    </row>
    <row r="22" spans="2:11" x14ac:dyDescent="0.35">
      <c r="B22" t="s">
        <v>10</v>
      </c>
      <c r="C22">
        <v>10</v>
      </c>
      <c r="D22" t="s">
        <v>31</v>
      </c>
      <c r="E22">
        <v>31</v>
      </c>
      <c r="F22" t="s">
        <v>21</v>
      </c>
    </row>
    <row r="23" spans="2:11" x14ac:dyDescent="0.35">
      <c r="B23" t="s">
        <v>11</v>
      </c>
      <c r="C23">
        <v>11</v>
      </c>
      <c r="D23" t="s">
        <v>32</v>
      </c>
      <c r="E23">
        <v>30</v>
      </c>
      <c r="F23" t="s">
        <v>21</v>
      </c>
    </row>
    <row r="24" spans="2:11" x14ac:dyDescent="0.35">
      <c r="B24" t="s">
        <v>12</v>
      </c>
      <c r="C24">
        <v>12</v>
      </c>
      <c r="D24" t="s">
        <v>33</v>
      </c>
      <c r="E24">
        <v>31</v>
      </c>
      <c r="F2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Calendar</vt:lpstr>
      <vt:lpstr>Danske helligdage</vt:lpstr>
      <vt:lpstr>Settings</vt:lpstr>
      <vt:lpstr>Calendar!Print_Area</vt:lpstr>
      <vt:lpstr>År</vt:lpstr>
    </vt:vector>
  </TitlesOfParts>
  <Company>Bestseller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dann.pedersen</dc:creator>
  <cp:lastModifiedBy>Dann Bleeker Pedersen</cp:lastModifiedBy>
  <cp:lastPrinted>2020-10-16T17:29:29Z</cp:lastPrinted>
  <dcterms:created xsi:type="dcterms:W3CDTF">2014-12-02T14:44:13Z</dcterms:created>
  <dcterms:modified xsi:type="dcterms:W3CDTF">2026-07-12T19:29:30Z</dcterms:modified>
</cp:coreProperties>
</file>